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90E1B036-805A-4AA3-A314-BB850FA39E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8" i="1" l="1"/>
  <c r="Q110" i="1"/>
  <c r="Q165" i="1"/>
  <c r="Q203" i="1"/>
  <c r="Q256" i="1"/>
  <c r="Q252" i="1"/>
  <c r="Q221" i="1"/>
  <c r="Q104" i="1"/>
  <c r="Q100" i="1"/>
  <c r="Q34" i="1"/>
  <c r="Q29" i="1"/>
  <c r="Q44" i="1"/>
  <c r="Q17" i="1"/>
  <c r="P259" i="1" l="1"/>
  <c r="P256" i="1"/>
  <c r="P248" i="1"/>
  <c r="P235" i="1"/>
  <c r="P231" i="1"/>
  <c r="P221" i="1"/>
  <c r="P110" i="1"/>
  <c r="P104" i="1"/>
  <c r="P93" i="1"/>
  <c r="P100" i="1"/>
  <c r="P23" i="1"/>
  <c r="P57" i="1"/>
  <c r="P44" i="1"/>
  <c r="P29" i="1"/>
  <c r="P17" i="1"/>
  <c r="P203" i="1"/>
  <c r="E265" i="1"/>
  <c r="E266" i="1" s="1"/>
  <c r="E267" i="1" s="1"/>
  <c r="E268" i="1" s="1"/>
  <c r="E259" i="1"/>
  <c r="E256" i="1"/>
  <c r="E252" i="1"/>
  <c r="E248" i="1"/>
  <c r="E242" i="1"/>
  <c r="E235" i="1"/>
  <c r="E231" i="1"/>
  <c r="E225" i="1"/>
  <c r="E226" i="1" s="1"/>
  <c r="E221" i="1"/>
  <c r="E215" i="1"/>
  <c r="E209" i="1"/>
  <c r="E210" i="1" s="1"/>
  <c r="E211" i="1" s="1"/>
  <c r="E203" i="1"/>
  <c r="E199" i="1"/>
  <c r="E204" i="1" s="1"/>
  <c r="E205" i="1" s="1"/>
  <c r="E193" i="1"/>
  <c r="E194" i="1" s="1"/>
  <c r="E195" i="1" s="1"/>
  <c r="E188" i="1"/>
  <c r="E189" i="1" s="1"/>
  <c r="E190" i="1" s="1"/>
  <c r="E183" i="1"/>
  <c r="E184" i="1" s="1"/>
  <c r="E185" i="1" s="1"/>
  <c r="E178" i="1"/>
  <c r="E179" i="1" s="1"/>
  <c r="E180" i="1" s="1"/>
  <c r="E173" i="1"/>
  <c r="E170" i="1"/>
  <c r="E165" i="1"/>
  <c r="E166" i="1" s="1"/>
  <c r="E159" i="1"/>
  <c r="E154" i="1"/>
  <c r="E139" i="1"/>
  <c r="E130" i="1"/>
  <c r="E125" i="1"/>
  <c r="E120" i="1"/>
  <c r="E115" i="1"/>
  <c r="E149" i="1"/>
  <c r="E150" i="1" s="1"/>
  <c r="E151" i="1" s="1"/>
  <c r="E144" i="1"/>
  <c r="E110" i="1"/>
  <c r="E104" i="1"/>
  <c r="E100" i="1"/>
  <c r="E93" i="1"/>
  <c r="E87" i="1"/>
  <c r="E84" i="1"/>
  <c r="E81" i="1"/>
  <c r="E77" i="1"/>
  <c r="E73" i="1"/>
  <c r="E64" i="1"/>
  <c r="E61" i="1"/>
  <c r="E57" i="1"/>
  <c r="E47" i="1"/>
  <c r="E50" i="1"/>
  <c r="E44" i="1"/>
  <c r="E34" i="1"/>
  <c r="E29" i="1"/>
  <c r="E23" i="1"/>
  <c r="E17" i="1"/>
  <c r="E13" i="1"/>
  <c r="E11" i="1"/>
  <c r="E7" i="1"/>
  <c r="O221" i="1"/>
  <c r="O57" i="1"/>
  <c r="O44" i="1"/>
  <c r="O34" i="1"/>
  <c r="O29" i="1"/>
  <c r="O17" i="1"/>
  <c r="O104" i="1"/>
  <c r="O100" i="1"/>
  <c r="O93" i="1"/>
  <c r="O84" i="1"/>
  <c r="O77" i="1"/>
  <c r="O73" i="1"/>
  <c r="N73" i="1"/>
  <c r="N77" i="1"/>
  <c r="N110" i="1"/>
  <c r="N104" i="1"/>
  <c r="N100" i="1"/>
  <c r="N93" i="1"/>
  <c r="N84" i="1"/>
  <c r="N81" i="1"/>
  <c r="Q265" i="1"/>
  <c r="Q266" i="1" s="1"/>
  <c r="Q267" i="1" s="1"/>
  <c r="Q268" i="1" s="1"/>
  <c r="O215" i="1"/>
  <c r="N221" i="1"/>
  <c r="O259" i="1"/>
  <c r="Q259" i="1"/>
  <c r="O248" i="1"/>
  <c r="Q248" i="1"/>
  <c r="Q242" i="1"/>
  <c r="N259" i="1"/>
  <c r="N256" i="1"/>
  <c r="N265" i="1"/>
  <c r="N266" i="1" s="1"/>
  <c r="N267" i="1" s="1"/>
  <c r="N268" i="1" s="1"/>
  <c r="N57" i="1"/>
  <c r="N44" i="1"/>
  <c r="N17" i="1"/>
  <c r="N34" i="1"/>
  <c r="E20" i="1"/>
  <c r="M242" i="1"/>
  <c r="M259" i="1"/>
  <c r="D225" i="1"/>
  <c r="D226" i="1" s="1"/>
  <c r="E174" i="1"/>
  <c r="M68" i="1"/>
  <c r="M69" i="1" s="1"/>
  <c r="E68" i="1"/>
  <c r="O65" i="1"/>
  <c r="F65" i="1"/>
  <c r="M57" i="1"/>
  <c r="M44" i="1"/>
  <c r="M231" i="1"/>
  <c r="N231" i="1"/>
  <c r="M235" i="1"/>
  <c r="N235" i="1"/>
  <c r="O235" i="1"/>
  <c r="Q235" i="1"/>
  <c r="L235" i="1"/>
  <c r="L231" i="1"/>
  <c r="L93" i="1"/>
  <c r="L81" i="1"/>
  <c r="L17" i="1"/>
  <c r="L50" i="1"/>
  <c r="L57" i="1"/>
  <c r="K242" i="1"/>
  <c r="Q253" i="1" l="1"/>
  <c r="E140" i="1"/>
  <c r="E141" i="1" s="1"/>
  <c r="E155" i="1"/>
  <c r="E156" i="1" s="1"/>
  <c r="E69" i="1"/>
  <c r="R68" i="1"/>
  <c r="E145" i="1"/>
  <c r="E146" i="1" s="1"/>
  <c r="E160" i="1"/>
  <c r="E161" i="1" s="1"/>
  <c r="R256" i="1"/>
  <c r="Q236" i="1"/>
  <c r="Q237" i="1" s="1"/>
  <c r="R23" i="1"/>
  <c r="E175" i="1"/>
  <c r="E65" i="1"/>
  <c r="E253" i="1"/>
  <c r="P236" i="1"/>
  <c r="P237" i="1" s="1"/>
  <c r="P260" i="1"/>
  <c r="P253" i="1"/>
  <c r="Q260" i="1"/>
  <c r="E111" i="1"/>
  <c r="E112" i="1" s="1"/>
  <c r="P222" i="1"/>
  <c r="O111" i="1"/>
  <c r="O112" i="1" s="1"/>
  <c r="O236" i="1"/>
  <c r="O237" i="1" s="1"/>
  <c r="N222" i="1"/>
  <c r="Q222" i="1"/>
  <c r="O253" i="1"/>
  <c r="O222" i="1"/>
  <c r="N236" i="1"/>
  <c r="N237" i="1" s="1"/>
  <c r="N260" i="1"/>
  <c r="O260" i="1"/>
  <c r="N111" i="1"/>
  <c r="N112" i="1" s="1"/>
  <c r="E58" i="1"/>
  <c r="E260" i="1"/>
  <c r="M236" i="1"/>
  <c r="M237" i="1" s="1"/>
  <c r="L236" i="1"/>
  <c r="L237" i="1" s="1"/>
  <c r="L238" i="1" s="1"/>
  <c r="K231" i="1"/>
  <c r="K236" i="1" s="1"/>
  <c r="K237" i="1" s="1"/>
  <c r="K215" i="1"/>
  <c r="K57" i="1"/>
  <c r="E70" i="1" l="1"/>
  <c r="Q261" i="1"/>
  <c r="R252" i="1"/>
  <c r="Q262" i="1"/>
  <c r="E261" i="1"/>
  <c r="P261" i="1"/>
  <c r="P262" i="1" s="1"/>
  <c r="O261" i="1"/>
  <c r="O262" i="1" s="1"/>
  <c r="R215" i="1"/>
  <c r="E222" i="1"/>
  <c r="E227" i="1" l="1"/>
  <c r="K221" i="1"/>
  <c r="K222" i="1" s="1"/>
  <c r="K259" i="1"/>
  <c r="K260" i="1" s="1"/>
  <c r="D242" i="1"/>
  <c r="Q227" i="1"/>
  <c r="Q238" i="1" s="1"/>
  <c r="P227" i="1"/>
  <c r="P238" i="1" s="1"/>
  <c r="O227" i="1"/>
  <c r="O238" i="1" s="1"/>
  <c r="N226" i="1"/>
  <c r="N227" i="1" s="1"/>
  <c r="N238" i="1" s="1"/>
  <c r="M225" i="1"/>
  <c r="M226" i="1" s="1"/>
  <c r="M227" i="1" s="1"/>
  <c r="M238" i="1" s="1"/>
  <c r="K225" i="1"/>
  <c r="K226" i="1" s="1"/>
  <c r="I238" i="1"/>
  <c r="G238" i="1"/>
  <c r="G269" i="1" s="1"/>
  <c r="K50" i="1"/>
  <c r="K17" i="1"/>
  <c r="K248" i="1"/>
  <c r="K253" i="1" s="1"/>
  <c r="L248" i="1"/>
  <c r="L253" i="1" s="1"/>
  <c r="M248" i="1"/>
  <c r="M253" i="1" s="1"/>
  <c r="N248" i="1"/>
  <c r="N253" i="1" s="1"/>
  <c r="N261" i="1" s="1"/>
  <c r="J259" i="1"/>
  <c r="J260" i="1" s="1"/>
  <c r="J248" i="1"/>
  <c r="J253" i="1" s="1"/>
  <c r="D235" i="1"/>
  <c r="D231" i="1"/>
  <c r="J221" i="1"/>
  <c r="J222" i="1" s="1"/>
  <c r="J227" i="1" s="1"/>
  <c r="J238" i="1" s="1"/>
  <c r="R231" i="1"/>
  <c r="J57" i="1"/>
  <c r="M260" i="1"/>
  <c r="I259" i="1"/>
  <c r="I260" i="1" s="1"/>
  <c r="I253" i="1"/>
  <c r="E136" i="1"/>
  <c r="R136" i="1" s="1"/>
  <c r="E134" i="1"/>
  <c r="R134" i="1" s="1"/>
  <c r="E131" i="1"/>
  <c r="E132" i="1" s="1"/>
  <c r="H221" i="1"/>
  <c r="H259" i="1"/>
  <c r="H248" i="1"/>
  <c r="H57" i="1"/>
  <c r="H34" i="1"/>
  <c r="I87" i="1"/>
  <c r="J139" i="1"/>
  <c r="P139" i="1"/>
  <c r="P140" i="1" s="1"/>
  <c r="P141" i="1" s="1"/>
  <c r="P144" i="1"/>
  <c r="P159" i="1"/>
  <c r="P178" i="1"/>
  <c r="P179" i="1" s="1"/>
  <c r="P180" i="1" s="1"/>
  <c r="H193" i="1"/>
  <c r="H194" i="1" s="1"/>
  <c r="H195" i="1" s="1"/>
  <c r="R265" i="1"/>
  <c r="R267" i="1"/>
  <c r="R268" i="1"/>
  <c r="P115" i="1"/>
  <c r="P116" i="1" s="1"/>
  <c r="P117" i="1" s="1"/>
  <c r="H209" i="1"/>
  <c r="H210" i="1" s="1"/>
  <c r="H211" i="1" s="1"/>
  <c r="I209" i="1"/>
  <c r="I210" i="1" s="1"/>
  <c r="I211" i="1" s="1"/>
  <c r="J209" i="1"/>
  <c r="J210" i="1" s="1"/>
  <c r="J211" i="1" s="1"/>
  <c r="K209" i="1"/>
  <c r="K210" i="1" s="1"/>
  <c r="K211" i="1" s="1"/>
  <c r="L209" i="1"/>
  <c r="L210" i="1" s="1"/>
  <c r="L211" i="1" s="1"/>
  <c r="M209" i="1"/>
  <c r="M210" i="1" s="1"/>
  <c r="M211" i="1" s="1"/>
  <c r="N209" i="1"/>
  <c r="N210" i="1" s="1"/>
  <c r="N211" i="1" s="1"/>
  <c r="O209" i="1"/>
  <c r="O210" i="1" s="1"/>
  <c r="O211" i="1" s="1"/>
  <c r="P209" i="1"/>
  <c r="P210" i="1" s="1"/>
  <c r="P211" i="1" s="1"/>
  <c r="G209" i="1"/>
  <c r="G210" i="1" s="1"/>
  <c r="F209" i="1"/>
  <c r="F210" i="1" s="1"/>
  <c r="I203" i="1"/>
  <c r="M203" i="1"/>
  <c r="N203" i="1"/>
  <c r="H199" i="1"/>
  <c r="I199" i="1"/>
  <c r="J199" i="1"/>
  <c r="L199" i="1"/>
  <c r="M199" i="1"/>
  <c r="N199" i="1"/>
  <c r="P199" i="1"/>
  <c r="P204" i="1" s="1"/>
  <c r="P205" i="1" s="1"/>
  <c r="Q199" i="1"/>
  <c r="Q204" i="1" s="1"/>
  <c r="Q205" i="1" s="1"/>
  <c r="G203" i="1"/>
  <c r="F203" i="1"/>
  <c r="G199" i="1"/>
  <c r="F199" i="1"/>
  <c r="I188" i="1"/>
  <c r="I189" i="1" s="1"/>
  <c r="I190" i="1" s="1"/>
  <c r="J188" i="1"/>
  <c r="J189" i="1" s="1"/>
  <c r="J190" i="1" s="1"/>
  <c r="L188" i="1"/>
  <c r="L189" i="1" s="1"/>
  <c r="L190" i="1" s="1"/>
  <c r="M188" i="1"/>
  <c r="M189" i="1" s="1"/>
  <c r="M190" i="1" s="1"/>
  <c r="P188" i="1"/>
  <c r="P189" i="1" s="1"/>
  <c r="P190" i="1" s="1"/>
  <c r="G188" i="1"/>
  <c r="G189" i="1" s="1"/>
  <c r="G190" i="1" s="1"/>
  <c r="F188" i="1"/>
  <c r="F189" i="1" s="1"/>
  <c r="F190" i="1" s="1"/>
  <c r="F183" i="1"/>
  <c r="F184" i="1" s="1"/>
  <c r="F185" i="1" s="1"/>
  <c r="P173" i="1"/>
  <c r="G173" i="1"/>
  <c r="G174" i="1" s="1"/>
  <c r="K170" i="1"/>
  <c r="K174" i="1" s="1"/>
  <c r="P170" i="1"/>
  <c r="Q170" i="1"/>
  <c r="F170" i="1"/>
  <c r="I165" i="1"/>
  <c r="I166" i="1" s="1"/>
  <c r="J165" i="1"/>
  <c r="J166" i="1" s="1"/>
  <c r="K165" i="1"/>
  <c r="K166" i="1" s="1"/>
  <c r="L165" i="1"/>
  <c r="L166" i="1" s="1"/>
  <c r="M165" i="1"/>
  <c r="M166" i="1" s="1"/>
  <c r="N165" i="1"/>
  <c r="N166" i="1" s="1"/>
  <c r="O165" i="1"/>
  <c r="O166" i="1" s="1"/>
  <c r="P165" i="1"/>
  <c r="P166" i="1" s="1"/>
  <c r="Q166" i="1"/>
  <c r="G165" i="1"/>
  <c r="G166" i="1" s="1"/>
  <c r="F165" i="1"/>
  <c r="F166" i="1" s="1"/>
  <c r="K154" i="1"/>
  <c r="K155" i="1" s="1"/>
  <c r="K156" i="1" s="1"/>
  <c r="P154" i="1"/>
  <c r="P155" i="1" s="1"/>
  <c r="P156" i="1" s="1"/>
  <c r="F154" i="1"/>
  <c r="H149" i="1"/>
  <c r="H150" i="1" s="1"/>
  <c r="H151" i="1" s="1"/>
  <c r="I149" i="1"/>
  <c r="I150" i="1" s="1"/>
  <c r="I151" i="1" s="1"/>
  <c r="J149" i="1"/>
  <c r="J150" i="1" s="1"/>
  <c r="J151" i="1" s="1"/>
  <c r="K149" i="1"/>
  <c r="K150" i="1" s="1"/>
  <c r="K151" i="1" s="1"/>
  <c r="L149" i="1"/>
  <c r="L150" i="1" s="1"/>
  <c r="L151" i="1" s="1"/>
  <c r="N149" i="1"/>
  <c r="N150" i="1" s="1"/>
  <c r="N151" i="1" s="1"/>
  <c r="O149" i="1"/>
  <c r="O150" i="1" s="1"/>
  <c r="O151" i="1" s="1"/>
  <c r="P149" i="1"/>
  <c r="P150" i="1" s="1"/>
  <c r="P151" i="1" s="1"/>
  <c r="Q149" i="1"/>
  <c r="Q150" i="1" s="1"/>
  <c r="Q151" i="1" s="1"/>
  <c r="G149" i="1"/>
  <c r="G150" i="1" s="1"/>
  <c r="G151" i="1" s="1"/>
  <c r="F149" i="1"/>
  <c r="F150" i="1" s="1"/>
  <c r="F151" i="1" s="1"/>
  <c r="H130" i="1"/>
  <c r="H131" i="1" s="1"/>
  <c r="H132" i="1" s="1"/>
  <c r="I130" i="1"/>
  <c r="I131" i="1" s="1"/>
  <c r="I132" i="1" s="1"/>
  <c r="J130" i="1"/>
  <c r="J131" i="1" s="1"/>
  <c r="J132" i="1" s="1"/>
  <c r="K130" i="1"/>
  <c r="K131" i="1" s="1"/>
  <c r="K132" i="1" s="1"/>
  <c r="L130" i="1"/>
  <c r="L131" i="1" s="1"/>
  <c r="L132" i="1" s="1"/>
  <c r="M130" i="1"/>
  <c r="M131" i="1" s="1"/>
  <c r="M132" i="1" s="1"/>
  <c r="N130" i="1"/>
  <c r="N131" i="1" s="1"/>
  <c r="N132" i="1" s="1"/>
  <c r="O130" i="1"/>
  <c r="O131" i="1" s="1"/>
  <c r="O132" i="1" s="1"/>
  <c r="P130" i="1"/>
  <c r="P131" i="1" s="1"/>
  <c r="P132" i="1" s="1"/>
  <c r="G130" i="1"/>
  <c r="P125" i="1"/>
  <c r="P120" i="1"/>
  <c r="H7" i="1"/>
  <c r="I7" i="1"/>
  <c r="J7" i="1"/>
  <c r="K7" i="1"/>
  <c r="L7" i="1"/>
  <c r="M7" i="1"/>
  <c r="N7" i="1"/>
  <c r="O7" i="1"/>
  <c r="P7" i="1"/>
  <c r="Q7" i="1"/>
  <c r="H11" i="1"/>
  <c r="I11" i="1"/>
  <c r="J11" i="1"/>
  <c r="K11" i="1"/>
  <c r="L11" i="1"/>
  <c r="M11" i="1"/>
  <c r="N11" i="1"/>
  <c r="O11" i="1"/>
  <c r="P11" i="1"/>
  <c r="Q11" i="1"/>
  <c r="Q13" i="1"/>
  <c r="H20" i="1"/>
  <c r="I20" i="1"/>
  <c r="J20" i="1"/>
  <c r="K20" i="1"/>
  <c r="L20" i="1"/>
  <c r="M20" i="1"/>
  <c r="N20" i="1"/>
  <c r="O20" i="1"/>
  <c r="P20" i="1"/>
  <c r="Q20" i="1"/>
  <c r="H29" i="1"/>
  <c r="I29" i="1"/>
  <c r="J29" i="1"/>
  <c r="K29" i="1"/>
  <c r="L29" i="1"/>
  <c r="M29" i="1"/>
  <c r="N29" i="1"/>
  <c r="I34" i="1"/>
  <c r="J34" i="1"/>
  <c r="K34" i="1"/>
  <c r="L34" i="1"/>
  <c r="M34" i="1"/>
  <c r="P34" i="1"/>
  <c r="H44" i="1"/>
  <c r="I44" i="1"/>
  <c r="J44" i="1"/>
  <c r="K44" i="1"/>
  <c r="L44" i="1"/>
  <c r="I57" i="1"/>
  <c r="Q57" i="1"/>
  <c r="O61" i="1"/>
  <c r="P61" i="1"/>
  <c r="H73" i="1"/>
  <c r="I73" i="1"/>
  <c r="J73" i="1"/>
  <c r="K73" i="1"/>
  <c r="L73" i="1"/>
  <c r="M73" i="1"/>
  <c r="P73" i="1"/>
  <c r="Q73" i="1"/>
  <c r="H77" i="1"/>
  <c r="I77" i="1"/>
  <c r="J77" i="1"/>
  <c r="K77" i="1"/>
  <c r="L77" i="1"/>
  <c r="M77" i="1"/>
  <c r="P77" i="1"/>
  <c r="Q77" i="1"/>
  <c r="M81" i="1"/>
  <c r="H84" i="1"/>
  <c r="I84" i="1"/>
  <c r="J84" i="1"/>
  <c r="K84" i="1"/>
  <c r="L84" i="1"/>
  <c r="M84" i="1"/>
  <c r="P84" i="1"/>
  <c r="Q84" i="1"/>
  <c r="H93" i="1"/>
  <c r="I93" i="1"/>
  <c r="J93" i="1"/>
  <c r="K93" i="1"/>
  <c r="M93" i="1"/>
  <c r="Q93" i="1"/>
  <c r="H100" i="1"/>
  <c r="I100" i="1"/>
  <c r="J100" i="1"/>
  <c r="K100" i="1"/>
  <c r="L100" i="1"/>
  <c r="M100" i="1"/>
  <c r="H104" i="1"/>
  <c r="I104" i="1"/>
  <c r="J104" i="1"/>
  <c r="K104" i="1"/>
  <c r="M104" i="1"/>
  <c r="H110" i="1"/>
  <c r="I110" i="1"/>
  <c r="F115" i="1"/>
  <c r="G110" i="1"/>
  <c r="F110" i="1"/>
  <c r="G104" i="1"/>
  <c r="F104" i="1"/>
  <c r="G100" i="1"/>
  <c r="F100" i="1"/>
  <c r="G93" i="1"/>
  <c r="F93" i="1"/>
  <c r="G84" i="1"/>
  <c r="F84" i="1"/>
  <c r="F81" i="1"/>
  <c r="G77" i="1"/>
  <c r="F77" i="1"/>
  <c r="F73" i="1"/>
  <c r="G73" i="1"/>
  <c r="F64" i="1"/>
  <c r="F61" i="1"/>
  <c r="G44" i="1"/>
  <c r="G34" i="1"/>
  <c r="G29" i="1"/>
  <c r="G20" i="1"/>
  <c r="G11" i="1"/>
  <c r="G7" i="1"/>
  <c r="F57" i="1"/>
  <c r="F44" i="1"/>
  <c r="F34" i="1"/>
  <c r="F29" i="1"/>
  <c r="F20" i="1"/>
  <c r="F11" i="1"/>
  <c r="F7" i="1"/>
  <c r="P174" i="1" l="1"/>
  <c r="P175" i="1" s="1"/>
  <c r="P160" i="1"/>
  <c r="P161" i="1" s="1"/>
  <c r="R161" i="1" s="1"/>
  <c r="R159" i="1"/>
  <c r="P126" i="1"/>
  <c r="P127" i="1" s="1"/>
  <c r="R125" i="1"/>
  <c r="P145" i="1"/>
  <c r="P146" i="1" s="1"/>
  <c r="R146" i="1" s="1"/>
  <c r="R144" i="1"/>
  <c r="P121" i="1"/>
  <c r="P122" i="1" s="1"/>
  <c r="R120" i="1"/>
  <c r="F155" i="1"/>
  <c r="F156" i="1" s="1"/>
  <c r="R156" i="1" s="1"/>
  <c r="R154" i="1"/>
  <c r="R57" i="1"/>
  <c r="F116" i="1"/>
  <c r="F117" i="1" s="1"/>
  <c r="R115" i="1"/>
  <c r="R203" i="1"/>
  <c r="J140" i="1"/>
  <c r="J141" i="1" s="1"/>
  <c r="R141" i="1" s="1"/>
  <c r="R139" i="1"/>
  <c r="R50" i="1"/>
  <c r="R93" i="1"/>
  <c r="P65" i="1"/>
  <c r="E212" i="1"/>
  <c r="Q58" i="1"/>
  <c r="P58" i="1"/>
  <c r="P70" i="1" s="1"/>
  <c r="M261" i="1"/>
  <c r="M262" i="1" s="1"/>
  <c r="R221" i="1"/>
  <c r="K227" i="1"/>
  <c r="K238" i="1" s="1"/>
  <c r="L58" i="1"/>
  <c r="K70" i="1"/>
  <c r="K58" i="1"/>
  <c r="R225" i="1"/>
  <c r="R242" i="1"/>
  <c r="E262" i="1"/>
  <c r="J226" i="1"/>
  <c r="G175" i="1"/>
  <c r="E236" i="1"/>
  <c r="E237" i="1" s="1"/>
  <c r="E238" i="1" s="1"/>
  <c r="D236" i="1"/>
  <c r="D237" i="1" s="1"/>
  <c r="D238" i="1" s="1"/>
  <c r="L261" i="1"/>
  <c r="L262" i="1" s="1"/>
  <c r="N262" i="1"/>
  <c r="J261" i="1"/>
  <c r="J262" i="1" s="1"/>
  <c r="R235" i="1"/>
  <c r="N175" i="1"/>
  <c r="J175" i="1"/>
  <c r="N204" i="1"/>
  <c r="N205" i="1" s="1"/>
  <c r="J204" i="1"/>
  <c r="J205" i="1" s="1"/>
  <c r="L204" i="1"/>
  <c r="L205" i="1" s="1"/>
  <c r="H204" i="1"/>
  <c r="H205" i="1" s="1"/>
  <c r="M204" i="1"/>
  <c r="M205" i="1" s="1"/>
  <c r="O175" i="1"/>
  <c r="K175" i="1"/>
  <c r="M175" i="1"/>
  <c r="L175" i="1"/>
  <c r="I204" i="1"/>
  <c r="I205" i="1" s="1"/>
  <c r="Q175" i="1"/>
  <c r="I175" i="1"/>
  <c r="I261" i="1"/>
  <c r="I262" i="1" s="1"/>
  <c r="K261" i="1"/>
  <c r="K262" i="1" s="1"/>
  <c r="R259" i="1"/>
  <c r="R248" i="1"/>
  <c r="H260" i="1"/>
  <c r="H253" i="1"/>
  <c r="H222" i="1"/>
  <c r="R77" i="1"/>
  <c r="R20" i="1"/>
  <c r="F204" i="1"/>
  <c r="F205" i="1" s="1"/>
  <c r="R47" i="1"/>
  <c r="R7" i="1"/>
  <c r="R151" i="1"/>
  <c r="R11" i="1"/>
  <c r="R44" i="1"/>
  <c r="R81" i="1"/>
  <c r="R87" i="1"/>
  <c r="R100" i="1"/>
  <c r="R110" i="1"/>
  <c r="R104" i="1"/>
  <c r="R84" i="1"/>
  <c r="R130" i="1"/>
  <c r="G204" i="1"/>
  <c r="G205" i="1" s="1"/>
  <c r="R193" i="1"/>
  <c r="R29" i="1"/>
  <c r="R180" i="1"/>
  <c r="R34" i="1"/>
  <c r="R17" i="1"/>
  <c r="R61" i="1"/>
  <c r="R64" i="1"/>
  <c r="R73" i="1"/>
  <c r="R170" i="1"/>
  <c r="R190" i="1"/>
  <c r="R185" i="1"/>
  <c r="R199" i="1"/>
  <c r="R178" i="1"/>
  <c r="R183" i="1"/>
  <c r="R13" i="1"/>
  <c r="R188" i="1"/>
  <c r="R165" i="1"/>
  <c r="R209" i="1"/>
  <c r="G131" i="1"/>
  <c r="R173" i="1"/>
  <c r="R149" i="1"/>
  <c r="G111" i="1"/>
  <c r="G112" i="1" s="1"/>
  <c r="J58" i="1"/>
  <c r="N58" i="1"/>
  <c r="J111" i="1"/>
  <c r="J112" i="1" s="1"/>
  <c r="O58" i="1"/>
  <c r="O70" i="1" s="1"/>
  <c r="F58" i="1"/>
  <c r="F70" i="1" s="1"/>
  <c r="K111" i="1"/>
  <c r="K112" i="1" s="1"/>
  <c r="M58" i="1"/>
  <c r="I58" i="1"/>
  <c r="H58" i="1"/>
  <c r="P111" i="1"/>
  <c r="P112" i="1" s="1"/>
  <c r="L111" i="1"/>
  <c r="L112" i="1" s="1"/>
  <c r="Q111" i="1"/>
  <c r="Q112" i="1" s="1"/>
  <c r="M111" i="1"/>
  <c r="M112" i="1" s="1"/>
  <c r="I111" i="1"/>
  <c r="I112" i="1" s="1"/>
  <c r="H111" i="1"/>
  <c r="H112" i="1" s="1"/>
  <c r="F112" i="1"/>
  <c r="F111" i="1"/>
  <c r="G58" i="1"/>
  <c r="P212" i="1" l="1"/>
  <c r="P269" i="1" s="1"/>
  <c r="Q70" i="1"/>
  <c r="Q212" i="1" s="1"/>
  <c r="Q269" i="1" s="1"/>
  <c r="O212" i="1"/>
  <c r="O269" i="1" s="1"/>
  <c r="K212" i="1"/>
  <c r="K269" i="1" s="1"/>
  <c r="N70" i="1"/>
  <c r="G70" i="1"/>
  <c r="H226" i="1"/>
  <c r="E269" i="1"/>
  <c r="R237" i="1"/>
  <c r="R175" i="1"/>
  <c r="H227" i="1"/>
  <c r="H261" i="1"/>
  <c r="R205" i="1"/>
  <c r="R195" i="1"/>
  <c r="R112" i="1"/>
  <c r="J70" i="1"/>
  <c r="G132" i="1"/>
  <c r="R132" i="1" s="1"/>
  <c r="I70" i="1"/>
  <c r="M70" i="1"/>
  <c r="L70" i="1"/>
  <c r="L212" i="1" s="1"/>
  <c r="H70" i="1"/>
  <c r="H212" i="1" s="1"/>
  <c r="M212" i="1" l="1"/>
  <c r="M269" i="1" s="1"/>
  <c r="I212" i="1"/>
  <c r="J212" i="1"/>
  <c r="J269" i="1" s="1"/>
  <c r="N212" i="1"/>
  <c r="N269" i="1" s="1"/>
  <c r="F238" i="1"/>
  <c r="F269" i="1" s="1"/>
  <c r="R227" i="1"/>
  <c r="L269" i="1"/>
  <c r="H238" i="1"/>
  <c r="H262" i="1"/>
  <c r="R262" i="1" s="1"/>
  <c r="R70" i="1"/>
  <c r="R238" i="1" l="1"/>
  <c r="R212" i="1"/>
  <c r="I269" i="1"/>
  <c r="H269" i="1"/>
  <c r="R269" i="1" l="1"/>
</calcChain>
</file>

<file path=xl/sharedStrings.xml><?xml version="1.0" encoding="utf-8"?>
<sst xmlns="http://schemas.openxmlformats.org/spreadsheetml/2006/main" count="260" uniqueCount="134">
  <si>
    <t>Инициjaлна апр.</t>
  </si>
  <si>
    <t>Тeкућa aпр.</t>
  </si>
  <si>
    <t>06</t>
  </si>
  <si>
    <t>Међузбир за извор: 06</t>
  </si>
  <si>
    <t>11</t>
  </si>
  <si>
    <t>Међузбир за извор: 11</t>
  </si>
  <si>
    <t>15</t>
  </si>
  <si>
    <t>Међузбир за извор: 15</t>
  </si>
  <si>
    <t>01</t>
  </si>
  <si>
    <t>0001</t>
  </si>
  <si>
    <t>411000</t>
  </si>
  <si>
    <t>411100</t>
  </si>
  <si>
    <t>Међузбир за економску Л3: 411000</t>
  </si>
  <si>
    <t>412000</t>
  </si>
  <si>
    <t>412100</t>
  </si>
  <si>
    <t>412200</t>
  </si>
  <si>
    <t>Међузбир за економску Л3: 412000</t>
  </si>
  <si>
    <t>413000</t>
  </si>
  <si>
    <t>Међузбир за економску Л3: 413000</t>
  </si>
  <si>
    <t>414000</t>
  </si>
  <si>
    <t>Међузбир за економску Л3: 414000</t>
  </si>
  <si>
    <t>415000</t>
  </si>
  <si>
    <t>415100</t>
  </si>
  <si>
    <t>Међузбир за економску Л3: 415000</t>
  </si>
  <si>
    <t>421000</t>
  </si>
  <si>
    <t>421400</t>
  </si>
  <si>
    <t>421600</t>
  </si>
  <si>
    <t>421900</t>
  </si>
  <si>
    <t>Међузбир за економску Л3: 421000</t>
  </si>
  <si>
    <t>422000</t>
  </si>
  <si>
    <t>422100</t>
  </si>
  <si>
    <t>422200</t>
  </si>
  <si>
    <t>Међузбир за економску Л3: 422000</t>
  </si>
  <si>
    <t>423000</t>
  </si>
  <si>
    <t>423200</t>
  </si>
  <si>
    <t>423300</t>
  </si>
  <si>
    <t>423400</t>
  </si>
  <si>
    <t>423500</t>
  </si>
  <si>
    <t>423700</t>
  </si>
  <si>
    <t>423900</t>
  </si>
  <si>
    <t>Међузбир за економску Л3: 423000</t>
  </si>
  <si>
    <t>424000</t>
  </si>
  <si>
    <t>Међузбир за економску Л3: 424000</t>
  </si>
  <si>
    <t>425000</t>
  </si>
  <si>
    <t>Међузбир за економску Л3: 425000</t>
  </si>
  <si>
    <t>426000</t>
  </si>
  <si>
    <t>426800</t>
  </si>
  <si>
    <t>Међузбир за економску Л3: 426000</t>
  </si>
  <si>
    <t>Међузбир за економску Л1: 400000</t>
  </si>
  <si>
    <t>512000</t>
  </si>
  <si>
    <t>512200</t>
  </si>
  <si>
    <t>Међузбир за економску Л3: 512000</t>
  </si>
  <si>
    <t>515000</t>
  </si>
  <si>
    <t>515100</t>
  </si>
  <si>
    <t>Међузбир за економску Л3: 515000</t>
  </si>
  <si>
    <t>Међузбир за економску Л1: 500000</t>
  </si>
  <si>
    <t>Међузбир за пројекат: 0001</t>
  </si>
  <si>
    <t>0002</t>
  </si>
  <si>
    <t>414400</t>
  </si>
  <si>
    <t>416000</t>
  </si>
  <si>
    <t>Међузбир за економску Л3: 416000</t>
  </si>
  <si>
    <t>425200</t>
  </si>
  <si>
    <t>426400</t>
  </si>
  <si>
    <t>426900</t>
  </si>
  <si>
    <t>Међузбир за пројекат: 0002</t>
  </si>
  <si>
    <t>4006</t>
  </si>
  <si>
    <t>462000</t>
  </si>
  <si>
    <t>462100</t>
  </si>
  <si>
    <t>Међузбир за економску Л3: 462000</t>
  </si>
  <si>
    <t>Међузбир за пројекат: 4006</t>
  </si>
  <si>
    <t>4014</t>
  </si>
  <si>
    <t>Међузбир за пројекат: 4014</t>
  </si>
  <si>
    <t>4015</t>
  </si>
  <si>
    <t>Међузбир за пројекат: 4015</t>
  </si>
  <si>
    <t>4016</t>
  </si>
  <si>
    <t>Међузбир за пројекат: 4016</t>
  </si>
  <si>
    <t>4017</t>
  </si>
  <si>
    <t>463000</t>
  </si>
  <si>
    <t>Међузбир за економску Л3: 463000</t>
  </si>
  <si>
    <t>Међузбир за пројекат: 4017</t>
  </si>
  <si>
    <t>5001</t>
  </si>
  <si>
    <t>Међузбир за пројекат: 5001</t>
  </si>
  <si>
    <t>5002</t>
  </si>
  <si>
    <t>Међузбир за пројекат: 5002</t>
  </si>
  <si>
    <t>5003</t>
  </si>
  <si>
    <t>Међузбир за пројекат: 5003</t>
  </si>
  <si>
    <t>5004</t>
  </si>
  <si>
    <t>Међузбир за пројекат: 5004</t>
  </si>
  <si>
    <t>5005</t>
  </si>
  <si>
    <t>Међузбир за пројекат: 5005</t>
  </si>
  <si>
    <t>5006</t>
  </si>
  <si>
    <t>511000</t>
  </si>
  <si>
    <t>511200</t>
  </si>
  <si>
    <t>511300</t>
  </si>
  <si>
    <t>Међузбир за економску Л3: 511000</t>
  </si>
  <si>
    <t>Међузбир за пројекат: 5006</t>
  </si>
  <si>
    <t>5010</t>
  </si>
  <si>
    <t>Међузбир за пројекат: 5010</t>
  </si>
  <si>
    <t>5013</t>
  </si>
  <si>
    <t>Међузбир за пројекат: 5013</t>
  </si>
  <si>
    <t>5014</t>
  </si>
  <si>
    <t>Међузбир за пројекат: 5014</t>
  </si>
  <si>
    <t>5016</t>
  </si>
  <si>
    <t>Међузбир за пројекат: 5016</t>
  </si>
  <si>
    <t>5018</t>
  </si>
  <si>
    <t>511400</t>
  </si>
  <si>
    <t>Међузбир за пројекат: 5018</t>
  </si>
  <si>
    <t>5019</t>
  </si>
  <si>
    <t>Међузбир за пројекат: 5019</t>
  </si>
  <si>
    <t>Међузбир за извор: 01</t>
  </si>
  <si>
    <t>4018</t>
  </si>
  <si>
    <t>Међузбир за пројекат: 4018</t>
  </si>
  <si>
    <t>Извршено јануар</t>
  </si>
  <si>
    <t>Избршено март</t>
  </si>
  <si>
    <t>Извршено април</t>
  </si>
  <si>
    <t>Извршено мај</t>
  </si>
  <si>
    <t>Извршено јун</t>
  </si>
  <si>
    <t>Извршено јул</t>
  </si>
  <si>
    <t>Извршено август</t>
  </si>
  <si>
    <t xml:space="preserve">  </t>
  </si>
  <si>
    <t>Међузбир за економску Л1: 600000</t>
  </si>
  <si>
    <t>Међузбир за економску Л3: 621000</t>
  </si>
  <si>
    <t>Међузбир за економску Л3: 444000</t>
  </si>
  <si>
    <t>Извршено фебруар</t>
  </si>
  <si>
    <t>Извршено септембар</t>
  </si>
  <si>
    <t>Извршено октобар</t>
  </si>
  <si>
    <t>Извршено новембар</t>
  </si>
  <si>
    <t>Извршено децембар</t>
  </si>
  <si>
    <t>Располо. апроприја</t>
  </si>
  <si>
    <t xml:space="preserve"> КАНЦЕЛАРИЈА ЗА ИНФОРМАЦИОНЕ ТЕХНОЛОГИЈЕ И ЕЛЕКТРОНСКУ УПРАВУ
извршење по изворима
период од 01.01.2025.-31.12.2025. године</t>
  </si>
  <si>
    <t>Изв.фин.</t>
  </si>
  <si>
    <t>Прoj/Про.ак</t>
  </si>
  <si>
    <t>Економска класи.</t>
  </si>
  <si>
    <t>Укупно 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</si>
</sst>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8" x14ac:knownFonts="1">
    <font>
      <sz val="11"/>
      <color theme="1"/>
      <name val="Calibri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2F4F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4" fillId="0" borderId="0"/>
  </cellStyleXfs>
  <cellXfs count="11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/>
    <xf numFmtId="164" fontId="1" fillId="0" borderId="0" xfId="0" applyNumberFormat="1" applyFont="1"/>
    <xf numFmtId="4" fontId="1" fillId="0" borderId="0" xfId="0" applyNumberFormat="1" applyFont="1"/>
    <xf numFmtId="4" fontId="2" fillId="0" borderId="2" xfId="0" applyNumberFormat="1" applyFont="1" applyBorder="1" applyAlignment="1">
      <alignment vertical="top"/>
    </xf>
    <xf numFmtId="0" fontId="1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top" wrapText="1"/>
    </xf>
    <xf numFmtId="4" fontId="1" fillId="2" borderId="2" xfId="0" applyNumberFormat="1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right" vertical="top" wrapText="1"/>
    </xf>
    <xf numFmtId="164" fontId="1" fillId="2" borderId="2" xfId="0" applyNumberFormat="1" applyFont="1" applyFill="1" applyBorder="1" applyAlignment="1">
      <alignment horizontal="right" vertical="top" wrapText="1"/>
    </xf>
    <xf numFmtId="4" fontId="1" fillId="2" borderId="2" xfId="1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left" vertical="top" wrapText="1"/>
    </xf>
    <xf numFmtId="4" fontId="2" fillId="3" borderId="2" xfId="0" applyNumberFormat="1" applyFont="1" applyFill="1" applyBorder="1" applyAlignment="1">
      <alignment horizontal="right" vertical="top" wrapText="1"/>
    </xf>
    <xf numFmtId="4" fontId="2" fillId="5" borderId="2" xfId="0" applyNumberFormat="1" applyFont="1" applyFill="1" applyBorder="1" applyAlignment="1">
      <alignment horizontal="right" vertical="top" wrapText="1"/>
    </xf>
    <xf numFmtId="164" fontId="2" fillId="3" borderId="2" xfId="0" applyNumberFormat="1" applyFont="1" applyFill="1" applyBorder="1" applyAlignment="1">
      <alignment horizontal="right" vertical="top" wrapText="1"/>
    </xf>
    <xf numFmtId="4" fontId="2" fillId="5" borderId="2" xfId="0" applyNumberFormat="1" applyFont="1" applyFill="1" applyBorder="1" applyAlignment="1">
      <alignment vertical="top"/>
    </xf>
    <xf numFmtId="4" fontId="5" fillId="2" borderId="2" xfId="0" applyNumberFormat="1" applyFont="1" applyFill="1" applyBorder="1" applyAlignment="1">
      <alignment horizontal="right" vertical="top" wrapText="1"/>
    </xf>
    <xf numFmtId="4" fontId="2" fillId="0" borderId="2" xfId="0" applyNumberFormat="1" applyFont="1" applyBorder="1" applyAlignment="1">
      <alignment horizontal="right" vertical="top" wrapText="1"/>
    </xf>
    <xf numFmtId="164" fontId="2" fillId="0" borderId="2" xfId="0" applyNumberFormat="1" applyFont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vertical="top"/>
    </xf>
    <xf numFmtId="164" fontId="2" fillId="5" borderId="2" xfId="0" applyNumberFormat="1" applyFont="1" applyFill="1" applyBorder="1" applyAlignment="1">
      <alignment horizontal="right" vertical="top" wrapText="1"/>
    </xf>
    <xf numFmtId="164" fontId="1" fillId="0" borderId="2" xfId="0" applyNumberFormat="1" applyFont="1" applyBorder="1"/>
    <xf numFmtId="4" fontId="1" fillId="0" borderId="2" xfId="0" applyNumberFormat="1" applyFont="1" applyBorder="1"/>
    <xf numFmtId="0" fontId="1" fillId="0" borderId="2" xfId="0" applyFont="1" applyBorder="1"/>
    <xf numFmtId="4" fontId="6" fillId="2" borderId="2" xfId="0" applyNumberFormat="1" applyFont="1" applyFill="1" applyBorder="1" applyAlignment="1">
      <alignment horizontal="right" vertical="top" wrapText="1"/>
    </xf>
    <xf numFmtId="4" fontId="2" fillId="8" borderId="2" xfId="0" applyNumberFormat="1" applyFont="1" applyFill="1" applyBorder="1" applyAlignment="1">
      <alignment horizontal="right" vertical="top" wrapText="1"/>
    </xf>
    <xf numFmtId="4" fontId="2" fillId="8" borderId="2" xfId="0" applyNumberFormat="1" applyFont="1" applyFill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right" vertical="top" wrapText="1"/>
    </xf>
    <xf numFmtId="4" fontId="2" fillId="6" borderId="2" xfId="0" applyNumberFormat="1" applyFont="1" applyFill="1" applyBorder="1" applyAlignment="1">
      <alignment horizontal="right" vertical="top" wrapText="1"/>
    </xf>
    <xf numFmtId="164" fontId="2" fillId="6" borderId="2" xfId="0" applyNumberFormat="1" applyFont="1" applyFill="1" applyBorder="1" applyAlignment="1">
      <alignment horizontal="right" vertical="top" wrapText="1"/>
    </xf>
    <xf numFmtId="4" fontId="2" fillId="6" borderId="2" xfId="0" applyNumberFormat="1" applyFont="1" applyFill="1" applyBorder="1" applyAlignment="1">
      <alignment vertical="top"/>
    </xf>
    <xf numFmtId="4" fontId="1" fillId="0" borderId="2" xfId="0" applyNumberFormat="1" applyFont="1" applyBorder="1" applyAlignment="1">
      <alignment vertical="top"/>
    </xf>
    <xf numFmtId="0" fontId="1" fillId="3" borderId="2" xfId="0" applyFont="1" applyFill="1" applyBorder="1" applyAlignment="1">
      <alignment horizontal="right" vertical="top" wrapText="1"/>
    </xf>
    <xf numFmtId="164" fontId="1" fillId="3" borderId="2" xfId="0" applyNumberFormat="1" applyFont="1" applyFill="1" applyBorder="1" applyAlignment="1">
      <alignment horizontal="right" vertical="top" wrapText="1"/>
    </xf>
    <xf numFmtId="4" fontId="1" fillId="3" borderId="2" xfId="0" applyNumberFormat="1" applyFont="1" applyFill="1" applyBorder="1" applyAlignment="1">
      <alignment horizontal="right" vertical="top" wrapText="1"/>
    </xf>
    <xf numFmtId="3" fontId="2" fillId="6" borderId="2" xfId="0" applyNumberFormat="1" applyFont="1" applyFill="1" applyBorder="1" applyAlignment="1">
      <alignment horizontal="right" vertical="top" wrapText="1"/>
    </xf>
    <xf numFmtId="3" fontId="1" fillId="2" borderId="2" xfId="0" applyNumberFormat="1" applyFont="1" applyFill="1" applyBorder="1" applyAlignment="1">
      <alignment horizontal="right" vertical="top" wrapText="1"/>
    </xf>
    <xf numFmtId="0" fontId="1" fillId="6" borderId="2" xfId="0" applyFont="1" applyFill="1" applyBorder="1" applyAlignment="1">
      <alignment horizontal="right" vertical="top" wrapText="1"/>
    </xf>
    <xf numFmtId="164" fontId="1" fillId="6" borderId="2" xfId="0" applyNumberFormat="1" applyFont="1" applyFill="1" applyBorder="1" applyAlignment="1">
      <alignment horizontal="right" vertical="top" wrapText="1"/>
    </xf>
    <xf numFmtId="4" fontId="1" fillId="6" borderId="2" xfId="0" applyNumberFormat="1" applyFont="1" applyFill="1" applyBorder="1" applyAlignment="1">
      <alignment horizontal="right" vertical="top" wrapText="1"/>
    </xf>
    <xf numFmtId="3" fontId="1" fillId="6" borderId="2" xfId="0" applyNumberFormat="1" applyFont="1" applyFill="1" applyBorder="1" applyAlignment="1">
      <alignment horizontal="right" vertical="top" wrapText="1"/>
    </xf>
    <xf numFmtId="0" fontId="2" fillId="6" borderId="2" xfId="0" applyFont="1" applyFill="1" applyBorder="1" applyAlignment="1">
      <alignment horizontal="right" vertical="top" wrapText="1"/>
    </xf>
    <xf numFmtId="4" fontId="2" fillId="9" borderId="2" xfId="0" applyNumberFormat="1" applyFont="1" applyFill="1" applyBorder="1" applyAlignment="1">
      <alignment horizontal="right" vertical="top" wrapText="1"/>
    </xf>
    <xf numFmtId="4" fontId="2" fillId="9" borderId="2" xfId="0" applyNumberFormat="1" applyFont="1" applyFill="1" applyBorder="1" applyAlignment="1">
      <alignment vertical="top"/>
    </xf>
    <xf numFmtId="4" fontId="2" fillId="7" borderId="2" xfId="0" applyNumberFormat="1" applyFont="1" applyFill="1" applyBorder="1" applyAlignment="1">
      <alignment horizontal="right" vertical="top" wrapText="1"/>
    </xf>
    <xf numFmtId="164" fontId="2" fillId="7" borderId="2" xfId="0" applyNumberFormat="1" applyFont="1" applyFill="1" applyBorder="1" applyAlignment="1">
      <alignment horizontal="right"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4" fontId="1" fillId="7" borderId="2" xfId="0" applyNumberFormat="1" applyFont="1" applyFill="1" applyBorder="1" applyAlignment="1">
      <alignment horizontal="right" vertical="top" wrapText="1"/>
    </xf>
    <xf numFmtId="4" fontId="2" fillId="7" borderId="2" xfId="0" applyNumberFormat="1" applyFont="1" applyFill="1" applyBorder="1" applyAlignment="1">
      <alignment vertical="top"/>
    </xf>
    <xf numFmtId="0" fontId="1" fillId="0" borderId="2" xfId="0" applyFont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top" wrapText="1"/>
    </xf>
    <xf numFmtId="0" fontId="1" fillId="7" borderId="2" xfId="0" applyFont="1" applyFill="1" applyBorder="1" applyAlignment="1">
      <alignment horizontal="right" vertical="top" wrapText="1"/>
    </xf>
    <xf numFmtId="164" fontId="1" fillId="7" borderId="2" xfId="0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right" vertical="top"/>
    </xf>
    <xf numFmtId="3" fontId="2" fillId="5" borderId="2" xfId="0" applyNumberFormat="1" applyFont="1" applyFill="1" applyBorder="1" applyAlignment="1">
      <alignment horizontal="right" vertical="top" wrapText="1"/>
    </xf>
    <xf numFmtId="0" fontId="1" fillId="5" borderId="2" xfId="0" applyFont="1" applyFill="1" applyBorder="1" applyAlignment="1">
      <alignment horizontal="right" vertical="top" wrapText="1"/>
    </xf>
    <xf numFmtId="164" fontId="1" fillId="5" borderId="2" xfId="0" applyNumberFormat="1" applyFont="1" applyFill="1" applyBorder="1" applyAlignment="1">
      <alignment horizontal="right" vertical="top" wrapText="1"/>
    </xf>
    <xf numFmtId="4" fontId="1" fillId="5" borderId="2" xfId="0" applyNumberFormat="1" applyFont="1" applyFill="1" applyBorder="1" applyAlignment="1">
      <alignment horizontal="right" vertical="top" wrapText="1"/>
    </xf>
    <xf numFmtId="3" fontId="1" fillId="5" borderId="2" xfId="0" applyNumberFormat="1" applyFont="1" applyFill="1" applyBorder="1" applyAlignment="1">
      <alignment horizontal="right" vertical="top" wrapText="1"/>
    </xf>
    <xf numFmtId="0" fontId="2" fillId="11" borderId="2" xfId="0" applyFont="1" applyFill="1" applyBorder="1" applyAlignment="1">
      <alignment horizontal="left" vertical="top" wrapText="1"/>
    </xf>
    <xf numFmtId="4" fontId="2" fillId="11" borderId="2" xfId="0" applyNumberFormat="1" applyFont="1" applyFill="1" applyBorder="1" applyAlignment="1">
      <alignment horizontal="right" vertical="top" wrapText="1"/>
    </xf>
    <xf numFmtId="0" fontId="1" fillId="11" borderId="2" xfId="0" applyFont="1" applyFill="1" applyBorder="1" applyAlignment="1">
      <alignment horizontal="right" vertical="top" wrapText="1"/>
    </xf>
    <xf numFmtId="164" fontId="2" fillId="11" borderId="2" xfId="0" applyNumberFormat="1" applyFont="1" applyFill="1" applyBorder="1" applyAlignment="1">
      <alignment horizontal="right" vertical="top" wrapText="1"/>
    </xf>
    <xf numFmtId="0" fontId="2" fillId="11" borderId="2" xfId="0" applyFont="1" applyFill="1" applyBorder="1" applyAlignment="1">
      <alignment horizontal="right" vertical="top" wrapText="1"/>
    </xf>
    <xf numFmtId="4" fontId="2" fillId="11" borderId="2" xfId="0" applyNumberFormat="1" applyFont="1" applyFill="1" applyBorder="1" applyAlignment="1">
      <alignment vertical="top"/>
    </xf>
    <xf numFmtId="164" fontId="1" fillId="11" borderId="2" xfId="0" applyNumberFormat="1" applyFont="1" applyFill="1" applyBorder="1" applyAlignment="1">
      <alignment horizontal="right" vertical="top" wrapText="1"/>
    </xf>
    <xf numFmtId="4" fontId="1" fillId="11" borderId="2" xfId="0" applyNumberFormat="1" applyFont="1" applyFill="1" applyBorder="1" applyAlignment="1">
      <alignment horizontal="right" vertical="top" wrapText="1"/>
    </xf>
    <xf numFmtId="4" fontId="1" fillId="2" borderId="3" xfId="0" applyNumberFormat="1" applyFont="1" applyFill="1" applyBorder="1" applyAlignment="1">
      <alignment horizontal="right" vertical="top" wrapText="1"/>
    </xf>
    <xf numFmtId="4" fontId="7" fillId="2" borderId="3" xfId="0" applyNumberFormat="1" applyFont="1" applyFill="1" applyBorder="1" applyAlignment="1">
      <alignment horizontal="right" vertical="top" wrapText="1"/>
    </xf>
    <xf numFmtId="0" fontId="1" fillId="10" borderId="2" xfId="0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 vertical="top" wrapText="1"/>
    </xf>
    <xf numFmtId="164" fontId="1" fillId="10" borderId="2" xfId="0" applyNumberFormat="1" applyFont="1" applyFill="1" applyBorder="1" applyAlignment="1">
      <alignment horizontal="right" vertical="top" wrapText="1"/>
    </xf>
    <xf numFmtId="4" fontId="1" fillId="10" borderId="3" xfId="0" applyNumberFormat="1" applyFont="1" applyFill="1" applyBorder="1" applyAlignment="1">
      <alignment horizontal="right" vertical="top" wrapText="1"/>
    </xf>
    <xf numFmtId="4" fontId="2" fillId="4" borderId="2" xfId="0" applyNumberFormat="1" applyFont="1" applyFill="1" applyBorder="1" applyAlignment="1">
      <alignment horizontal="right" vertical="top" wrapText="1"/>
    </xf>
    <xf numFmtId="164" fontId="2" fillId="4" borderId="2" xfId="0" applyNumberFormat="1" applyFont="1" applyFill="1" applyBorder="1" applyAlignment="1">
      <alignment horizontal="right" vertical="top" wrapText="1"/>
    </xf>
    <xf numFmtId="0" fontId="2" fillId="4" borderId="2" xfId="0" applyFont="1" applyFill="1" applyBorder="1" applyAlignment="1">
      <alignment horizontal="right" vertical="top" wrapText="1"/>
    </xf>
    <xf numFmtId="4" fontId="2" fillId="4" borderId="2" xfId="0" applyNumberFormat="1" applyFont="1" applyFill="1" applyBorder="1" applyAlignment="1">
      <alignment vertical="top"/>
    </xf>
    <xf numFmtId="0" fontId="2" fillId="10" borderId="4" xfId="0" applyFont="1" applyFill="1" applyBorder="1" applyAlignment="1">
      <alignment vertical="top" wrapText="1"/>
    </xf>
    <xf numFmtId="0" fontId="1" fillId="4" borderId="2" xfId="0" applyFont="1" applyFill="1" applyBorder="1" applyAlignment="1">
      <alignment horizontal="right" vertical="top" wrapText="1"/>
    </xf>
    <xf numFmtId="164" fontId="1" fillId="4" borderId="2" xfId="0" applyNumberFormat="1" applyFont="1" applyFill="1" applyBorder="1" applyAlignment="1">
      <alignment horizontal="right" vertical="top" wrapText="1"/>
    </xf>
    <xf numFmtId="4" fontId="1" fillId="4" borderId="2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wrapText="1"/>
    </xf>
    <xf numFmtId="0" fontId="3" fillId="4" borderId="2" xfId="0" applyFont="1" applyFill="1" applyBorder="1" applyAlignment="1">
      <alignment wrapText="1"/>
    </xf>
    <xf numFmtId="164" fontId="3" fillId="4" borderId="2" xfId="0" applyNumberFormat="1" applyFont="1" applyFill="1" applyBorder="1" applyAlignment="1">
      <alignment wrapText="1"/>
    </xf>
    <xf numFmtId="4" fontId="2" fillId="4" borderId="2" xfId="0" applyNumberFormat="1" applyFont="1" applyFill="1" applyBorder="1"/>
    <xf numFmtId="4" fontId="3" fillId="4" borderId="2" xfId="0" applyNumberFormat="1" applyFont="1" applyFill="1" applyBorder="1" applyAlignment="1">
      <alignment wrapText="1"/>
    </xf>
    <xf numFmtId="0" fontId="2" fillId="6" borderId="4" xfId="0" applyFont="1" applyFill="1" applyBorder="1" applyAlignment="1">
      <alignment horizontal="left" vertical="top" wrapText="1"/>
    </xf>
    <xf numFmtId="0" fontId="2" fillId="6" borderId="5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/>
    </xf>
    <xf numFmtId="0" fontId="2" fillId="4" borderId="6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top" wrapText="1" indent="1"/>
    </xf>
    <xf numFmtId="0" fontId="2" fillId="7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horizontal="left" vertical="top" wrapText="1"/>
    </xf>
    <xf numFmtId="0" fontId="1" fillId="10" borderId="2" xfId="0" applyFont="1" applyFill="1" applyBorder="1" applyAlignment="1">
      <alignment vertical="top" wrapText="1"/>
    </xf>
    <xf numFmtId="0" fontId="1" fillId="10" borderId="2" xfId="0" applyFont="1" applyFill="1" applyBorder="1" applyAlignment="1">
      <alignment horizontal="left" vertical="top" wrapText="1"/>
    </xf>
    <xf numFmtId="0" fontId="2" fillId="9" borderId="4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left" vertical="top" wrapText="1"/>
    </xf>
    <xf numFmtId="0" fontId="1" fillId="9" borderId="2" xfId="0" applyFont="1" applyFill="1" applyBorder="1" applyAlignment="1">
      <alignment horizontal="right" vertical="top" wrapText="1"/>
    </xf>
    <xf numFmtId="164" fontId="1" fillId="9" borderId="2" xfId="0" applyNumberFormat="1" applyFont="1" applyFill="1" applyBorder="1" applyAlignment="1">
      <alignment horizontal="right" vertical="top" wrapText="1"/>
    </xf>
    <xf numFmtId="4" fontId="1" fillId="9" borderId="2" xfId="0" applyNumberFormat="1" applyFont="1" applyFill="1" applyBorder="1" applyAlignment="1">
      <alignment horizontal="right" vertical="top" wrapText="1"/>
    </xf>
  </cellXfs>
  <cellStyles count="2">
    <cellStyle name="Normal" xfId="0" builtinId="0"/>
    <cellStyle name="Normal 2" xfId="1" xr:uid="{89130A9D-1DEC-42FA-BB0D-1364587E6A7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3"/>
  <sheetViews>
    <sheetView showGridLines="0" tabSelected="1" topLeftCell="A237" zoomScale="90" zoomScaleNormal="90" workbookViewId="0">
      <selection activeCell="G137" sqref="G137"/>
    </sheetView>
  </sheetViews>
  <sheetFormatPr defaultRowHeight="11.25" x14ac:dyDescent="0.2"/>
  <cols>
    <col min="1" max="2" width="10.140625" style="1" customWidth="1"/>
    <col min="3" max="3" width="16.7109375" style="1" customWidth="1"/>
    <col min="4" max="5" width="18" style="1" customWidth="1"/>
    <col min="6" max="7" width="16.7109375" style="1" customWidth="1"/>
    <col min="8" max="9" width="16.7109375" style="4" customWidth="1"/>
    <col min="10" max="10" width="17.28515625" style="5" customWidth="1"/>
    <col min="11" max="13" width="16.7109375" style="1" customWidth="1"/>
    <col min="14" max="14" width="16.7109375" style="5" customWidth="1"/>
    <col min="15" max="15" width="16.7109375" style="1" customWidth="1"/>
    <col min="16" max="16" width="18" style="5" customWidth="1"/>
    <col min="17" max="17" width="16.7109375" style="5" customWidth="1"/>
    <col min="18" max="18" width="16.7109375" style="2" customWidth="1"/>
    <col min="19" max="16384" width="9.140625" style="1"/>
  </cols>
  <sheetData>
    <row r="1" spans="1:18" x14ac:dyDescent="0.2">
      <c r="A1" s="85"/>
      <c r="B1" s="85"/>
      <c r="C1" s="85"/>
      <c r="D1" s="85"/>
      <c r="E1" s="85"/>
      <c r="F1" s="85"/>
    </row>
    <row r="2" spans="1:18" ht="40.5" customHeight="1" x14ac:dyDescent="0.2">
      <c r="A2" s="92" t="s">
        <v>129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4" spans="1:18" ht="15" customHeight="1" x14ac:dyDescent="0.2">
      <c r="A4" s="86" t="s">
        <v>130</v>
      </c>
      <c r="B4" s="86" t="s">
        <v>131</v>
      </c>
      <c r="C4" s="86" t="s">
        <v>132</v>
      </c>
      <c r="D4" s="86" t="s">
        <v>0</v>
      </c>
      <c r="E4" s="86" t="s">
        <v>1</v>
      </c>
      <c r="F4" s="86" t="s">
        <v>112</v>
      </c>
      <c r="G4" s="86" t="s">
        <v>123</v>
      </c>
      <c r="H4" s="87" t="s">
        <v>113</v>
      </c>
      <c r="I4" s="87" t="s">
        <v>114</v>
      </c>
      <c r="J4" s="88" t="s">
        <v>115</v>
      </c>
      <c r="K4" s="86" t="s">
        <v>116</v>
      </c>
      <c r="L4" s="86" t="s">
        <v>117</v>
      </c>
      <c r="M4" s="86" t="s">
        <v>118</v>
      </c>
      <c r="N4" s="88" t="s">
        <v>124</v>
      </c>
      <c r="O4" s="86" t="s">
        <v>125</v>
      </c>
      <c r="P4" s="88" t="s">
        <v>126</v>
      </c>
      <c r="Q4" s="89" t="s">
        <v>127</v>
      </c>
      <c r="R4" s="86" t="s">
        <v>128</v>
      </c>
    </row>
    <row r="5" spans="1:18" x14ac:dyDescent="0.2">
      <c r="A5" s="7" t="s">
        <v>8</v>
      </c>
      <c r="B5" s="7" t="s">
        <v>9</v>
      </c>
      <c r="C5" s="8" t="s">
        <v>10</v>
      </c>
      <c r="D5" s="9">
        <v>109529000</v>
      </c>
      <c r="E5" s="9">
        <v>115529000</v>
      </c>
      <c r="F5" s="10"/>
      <c r="G5" s="10"/>
      <c r="H5" s="11"/>
      <c r="I5" s="11"/>
      <c r="J5" s="9"/>
      <c r="K5" s="10"/>
      <c r="L5" s="10"/>
      <c r="M5" s="10"/>
      <c r="N5" s="9"/>
      <c r="O5" s="10"/>
      <c r="P5" s="9"/>
      <c r="Q5" s="9"/>
      <c r="R5" s="10"/>
    </row>
    <row r="6" spans="1:18" x14ac:dyDescent="0.2">
      <c r="A6" s="7"/>
      <c r="B6" s="7"/>
      <c r="C6" s="8" t="s">
        <v>11</v>
      </c>
      <c r="D6" s="10"/>
      <c r="E6" s="10"/>
      <c r="F6" s="9">
        <v>8471156.0899999999</v>
      </c>
      <c r="G6" s="9">
        <v>9244289.8000000007</v>
      </c>
      <c r="H6" s="11">
        <v>9226139.9000000004</v>
      </c>
      <c r="I6" s="11">
        <v>9387514.8000000007</v>
      </c>
      <c r="J6" s="9">
        <v>9369399.3000000007</v>
      </c>
      <c r="K6" s="9">
        <v>9630088.9600000009</v>
      </c>
      <c r="L6" s="12">
        <v>9742514.3499999996</v>
      </c>
      <c r="M6" s="9">
        <v>9962539.25</v>
      </c>
      <c r="N6" s="9">
        <v>9840885.1600000001</v>
      </c>
      <c r="O6" s="9">
        <v>9933321.7300000004</v>
      </c>
      <c r="P6" s="9">
        <v>10189783.470000001</v>
      </c>
      <c r="Q6" s="9">
        <v>10507552.84</v>
      </c>
      <c r="R6" s="10"/>
    </row>
    <row r="7" spans="1:18" ht="22.5" x14ac:dyDescent="0.2">
      <c r="A7" s="7"/>
      <c r="B7" s="7"/>
      <c r="C7" s="53" t="s">
        <v>12</v>
      </c>
      <c r="D7" s="15">
        <v>109529000</v>
      </c>
      <c r="E7" s="15">
        <f>SUM(E5:E6)</f>
        <v>115529000</v>
      </c>
      <c r="F7" s="15">
        <f>SUM(F6)</f>
        <v>8471156.0899999999</v>
      </c>
      <c r="G7" s="15">
        <f>SUM(G6)</f>
        <v>9244289.8000000007</v>
      </c>
      <c r="H7" s="22">
        <f t="shared" ref="H7:Q7" si="0">SUM(H6)</f>
        <v>9226139.9000000004</v>
      </c>
      <c r="I7" s="22">
        <f t="shared" si="0"/>
        <v>9387514.8000000007</v>
      </c>
      <c r="J7" s="15">
        <f t="shared" si="0"/>
        <v>9369399.3000000007</v>
      </c>
      <c r="K7" s="15">
        <f t="shared" si="0"/>
        <v>9630088.9600000009</v>
      </c>
      <c r="L7" s="15">
        <f t="shared" si="0"/>
        <v>9742514.3499999996</v>
      </c>
      <c r="M7" s="15">
        <f t="shared" si="0"/>
        <v>9962539.25</v>
      </c>
      <c r="N7" s="15">
        <f t="shared" si="0"/>
        <v>9840885.1600000001</v>
      </c>
      <c r="O7" s="15">
        <f t="shared" si="0"/>
        <v>9933321.7300000004</v>
      </c>
      <c r="P7" s="15">
        <f t="shared" si="0"/>
        <v>10189783.470000001</v>
      </c>
      <c r="Q7" s="15">
        <f t="shared" si="0"/>
        <v>10507552.84</v>
      </c>
      <c r="R7" s="17">
        <f>SUM(E7-F7-G7-H7-I7-J7-K7-L7-M7-N7-O7-P7-Q7)</f>
        <v>23814.349999995902</v>
      </c>
    </row>
    <row r="8" spans="1:18" x14ac:dyDescent="0.2">
      <c r="A8" s="7"/>
      <c r="B8" s="7"/>
      <c r="C8" s="8" t="s">
        <v>13</v>
      </c>
      <c r="D8" s="9">
        <v>16594000</v>
      </c>
      <c r="E8" s="9">
        <v>17794000</v>
      </c>
      <c r="F8" s="10"/>
      <c r="G8" s="10"/>
      <c r="H8" s="11"/>
      <c r="I8" s="11"/>
      <c r="J8" s="9"/>
      <c r="K8" s="10"/>
      <c r="L8" s="10"/>
      <c r="M8" s="10"/>
      <c r="N8" s="9"/>
      <c r="O8" s="10"/>
      <c r="P8" s="9"/>
      <c r="Q8" s="9"/>
      <c r="R8" s="10"/>
    </row>
    <row r="9" spans="1:18" x14ac:dyDescent="0.2">
      <c r="A9" s="7"/>
      <c r="B9" s="7"/>
      <c r="C9" s="8" t="s">
        <v>14</v>
      </c>
      <c r="D9" s="10"/>
      <c r="E9" s="10"/>
      <c r="F9" s="9">
        <v>847115.61</v>
      </c>
      <c r="G9" s="9">
        <v>924428.99</v>
      </c>
      <c r="H9" s="11">
        <v>922614.01</v>
      </c>
      <c r="I9" s="11">
        <v>938751.51</v>
      </c>
      <c r="J9" s="9">
        <v>936939.93</v>
      </c>
      <c r="K9" s="9">
        <v>963008.92</v>
      </c>
      <c r="L9" s="12">
        <v>974251.42</v>
      </c>
      <c r="M9" s="9">
        <v>996253.92</v>
      </c>
      <c r="N9" s="18">
        <v>984088.51</v>
      </c>
      <c r="O9" s="9">
        <v>993332.19</v>
      </c>
      <c r="P9" s="9">
        <v>1018978.34</v>
      </c>
      <c r="Q9" s="9">
        <v>1050755.29</v>
      </c>
      <c r="R9" s="10"/>
    </row>
    <row r="10" spans="1:18" x14ac:dyDescent="0.2">
      <c r="A10" s="7"/>
      <c r="B10" s="7"/>
      <c r="C10" s="8" t="s">
        <v>15</v>
      </c>
      <c r="D10" s="10"/>
      <c r="E10" s="10"/>
      <c r="F10" s="9">
        <v>436264.52</v>
      </c>
      <c r="G10" s="9">
        <v>476080.9</v>
      </c>
      <c r="H10" s="11">
        <v>475146.18</v>
      </c>
      <c r="I10" s="11">
        <v>483456.98</v>
      </c>
      <c r="J10" s="9">
        <v>482524.04</v>
      </c>
      <c r="K10" s="9">
        <v>495949.56</v>
      </c>
      <c r="L10" s="12">
        <v>501739.49</v>
      </c>
      <c r="M10" s="9">
        <v>513070.78</v>
      </c>
      <c r="N10" s="18">
        <v>506805.57</v>
      </c>
      <c r="O10" s="9">
        <v>511566.06</v>
      </c>
      <c r="P10" s="9">
        <v>524773.88</v>
      </c>
      <c r="Q10" s="9">
        <v>541138.94999999995</v>
      </c>
      <c r="R10" s="10"/>
    </row>
    <row r="11" spans="1:18" ht="22.5" x14ac:dyDescent="0.2">
      <c r="A11" s="7"/>
      <c r="B11" s="7"/>
      <c r="C11" s="53" t="s">
        <v>16</v>
      </c>
      <c r="D11" s="15">
        <v>16594000</v>
      </c>
      <c r="E11" s="15">
        <f>SUM(E8:E10)</f>
        <v>17794000</v>
      </c>
      <c r="F11" s="15">
        <f>SUM(F9:F10)</f>
        <v>1283380.1299999999</v>
      </c>
      <c r="G11" s="15">
        <f>SUM(G9:G10)</f>
        <v>1400509.8900000001</v>
      </c>
      <c r="H11" s="22">
        <f t="shared" ref="H11:Q11" si="1">SUM(H9:H10)</f>
        <v>1397760.19</v>
      </c>
      <c r="I11" s="22">
        <f t="shared" si="1"/>
        <v>1422208.49</v>
      </c>
      <c r="J11" s="15">
        <f t="shared" si="1"/>
        <v>1419463.97</v>
      </c>
      <c r="K11" s="15">
        <f t="shared" si="1"/>
        <v>1458958.48</v>
      </c>
      <c r="L11" s="15">
        <f t="shared" si="1"/>
        <v>1475990.9100000001</v>
      </c>
      <c r="M11" s="15">
        <f t="shared" si="1"/>
        <v>1509324.7000000002</v>
      </c>
      <c r="N11" s="15">
        <f t="shared" si="1"/>
        <v>1490894.08</v>
      </c>
      <c r="O11" s="15">
        <f t="shared" si="1"/>
        <v>1504898.25</v>
      </c>
      <c r="P11" s="15">
        <f t="shared" si="1"/>
        <v>1543752.22</v>
      </c>
      <c r="Q11" s="15">
        <f t="shared" si="1"/>
        <v>1591894.24</v>
      </c>
      <c r="R11" s="17">
        <f t="shared" ref="R11:R93" si="2">SUM(E11-F11-G11-H11-I11-J11-K11-L11-M11-N11-O11-P11-Q11)</f>
        <v>294964.44999999925</v>
      </c>
    </row>
    <row r="12" spans="1:18" x14ac:dyDescent="0.2">
      <c r="A12" s="7"/>
      <c r="B12" s="7"/>
      <c r="C12" s="8" t="s">
        <v>17</v>
      </c>
      <c r="D12" s="9">
        <v>360000</v>
      </c>
      <c r="E12" s="9">
        <v>360000</v>
      </c>
      <c r="F12" s="10"/>
      <c r="G12" s="10"/>
      <c r="H12" s="11"/>
      <c r="I12" s="11"/>
      <c r="J12" s="9"/>
      <c r="K12" s="10"/>
      <c r="L12" s="10"/>
      <c r="M12" s="10"/>
      <c r="N12" s="9"/>
      <c r="O12" s="10"/>
      <c r="P12" s="9"/>
      <c r="Q12" s="9">
        <v>135000</v>
      </c>
      <c r="R12" s="10"/>
    </row>
    <row r="13" spans="1:18" ht="22.5" x14ac:dyDescent="0.2">
      <c r="A13" s="7"/>
      <c r="B13" s="7"/>
      <c r="C13" s="53" t="s">
        <v>18</v>
      </c>
      <c r="D13" s="15">
        <v>360000</v>
      </c>
      <c r="E13" s="15">
        <f>SUM(E12)</f>
        <v>360000</v>
      </c>
      <c r="F13" s="56"/>
      <c r="G13" s="56"/>
      <c r="H13" s="22"/>
      <c r="I13" s="22"/>
      <c r="J13" s="15"/>
      <c r="K13" s="56"/>
      <c r="L13" s="56"/>
      <c r="M13" s="56"/>
      <c r="N13" s="56"/>
      <c r="O13" s="56"/>
      <c r="P13" s="15"/>
      <c r="Q13" s="15">
        <f t="shared" ref="Q13" si="3">SUM(Q12)</f>
        <v>135000</v>
      </c>
      <c r="R13" s="17">
        <f t="shared" si="2"/>
        <v>225000</v>
      </c>
    </row>
    <row r="14" spans="1:18" x14ac:dyDescent="0.2">
      <c r="A14" s="7"/>
      <c r="B14" s="7"/>
      <c r="C14" s="8" t="s">
        <v>19</v>
      </c>
      <c r="D14" s="9">
        <v>600000</v>
      </c>
      <c r="E14" s="9">
        <v>860000</v>
      </c>
      <c r="F14" s="10"/>
      <c r="G14" s="10"/>
      <c r="H14" s="11"/>
      <c r="I14" s="11"/>
      <c r="J14" s="9"/>
      <c r="K14" s="10"/>
      <c r="L14" s="10"/>
      <c r="M14" s="10"/>
      <c r="N14" s="9"/>
      <c r="O14" s="10"/>
      <c r="P14" s="9"/>
      <c r="Q14" s="9"/>
      <c r="R14" s="10"/>
    </row>
    <row r="15" spans="1:18" x14ac:dyDescent="0.2">
      <c r="A15" s="7"/>
      <c r="B15" s="7"/>
      <c r="C15" s="8">
        <v>414100</v>
      </c>
      <c r="D15" s="9"/>
      <c r="E15" s="9"/>
      <c r="F15" s="10"/>
      <c r="G15" s="10"/>
      <c r="H15" s="11"/>
      <c r="I15" s="11"/>
      <c r="J15" s="9"/>
      <c r="K15" s="9">
        <v>56307</v>
      </c>
      <c r="L15" s="12">
        <v>56307</v>
      </c>
      <c r="M15" s="10"/>
      <c r="N15" s="18">
        <v>107075</v>
      </c>
      <c r="O15" s="9">
        <v>109071</v>
      </c>
      <c r="P15" s="9"/>
      <c r="Q15" s="9"/>
      <c r="R15" s="10"/>
    </row>
    <row r="16" spans="1:18" x14ac:dyDescent="0.2">
      <c r="A16" s="7"/>
      <c r="B16" s="7"/>
      <c r="C16" s="8">
        <v>414300</v>
      </c>
      <c r="D16" s="9"/>
      <c r="E16" s="9"/>
      <c r="F16" s="10"/>
      <c r="G16" s="10"/>
      <c r="H16" s="11"/>
      <c r="I16" s="11"/>
      <c r="J16" s="9"/>
      <c r="K16" s="9"/>
      <c r="L16" s="12"/>
      <c r="M16" s="10"/>
      <c r="N16" s="18"/>
      <c r="O16" s="9"/>
      <c r="P16" s="9">
        <v>98534</v>
      </c>
      <c r="Q16" s="9">
        <v>431509.25</v>
      </c>
      <c r="R16" s="10"/>
    </row>
    <row r="17" spans="1:18" ht="22.5" x14ac:dyDescent="0.2">
      <c r="A17" s="7"/>
      <c r="B17" s="7"/>
      <c r="C17" s="53" t="s">
        <v>20</v>
      </c>
      <c r="D17" s="15">
        <v>600000</v>
      </c>
      <c r="E17" s="15">
        <f>SUM(E14:E16)</f>
        <v>860000</v>
      </c>
      <c r="F17" s="56"/>
      <c r="G17" s="56"/>
      <c r="H17" s="22"/>
      <c r="I17" s="22"/>
      <c r="J17" s="15"/>
      <c r="K17" s="15">
        <f>SUM(K15)</f>
        <v>56307</v>
      </c>
      <c r="L17" s="15">
        <f>SUM(L15)</f>
        <v>56307</v>
      </c>
      <c r="M17" s="56"/>
      <c r="N17" s="15">
        <f>SUM(N15)</f>
        <v>107075</v>
      </c>
      <c r="O17" s="15">
        <f>SUM(O15)</f>
        <v>109071</v>
      </c>
      <c r="P17" s="15">
        <f>SUM(P15:P16)</f>
        <v>98534</v>
      </c>
      <c r="Q17" s="15">
        <f>SUM(Q15:Q16)</f>
        <v>431509.25</v>
      </c>
      <c r="R17" s="17">
        <f t="shared" si="2"/>
        <v>1196.75</v>
      </c>
    </row>
    <row r="18" spans="1:18" x14ac:dyDescent="0.2">
      <c r="A18" s="7"/>
      <c r="B18" s="7"/>
      <c r="C18" s="8" t="s">
        <v>21</v>
      </c>
      <c r="D18" s="9">
        <v>1200000</v>
      </c>
      <c r="E18" s="9">
        <v>1650000</v>
      </c>
      <c r="F18" s="10"/>
      <c r="G18" s="10"/>
      <c r="H18" s="11"/>
      <c r="I18" s="11"/>
      <c r="J18" s="9"/>
      <c r="K18" s="10"/>
      <c r="L18" s="10"/>
      <c r="M18" s="10"/>
      <c r="N18" s="9"/>
      <c r="O18" s="10"/>
      <c r="P18" s="9"/>
      <c r="Q18" s="9"/>
      <c r="R18" s="10"/>
    </row>
    <row r="19" spans="1:18" x14ac:dyDescent="0.2">
      <c r="A19" s="7"/>
      <c r="B19" s="7"/>
      <c r="C19" s="8" t="s">
        <v>22</v>
      </c>
      <c r="D19" s="10"/>
      <c r="E19" s="10"/>
      <c r="F19" s="9">
        <v>126791.56</v>
      </c>
      <c r="G19" s="9">
        <v>105779.44</v>
      </c>
      <c r="H19" s="11">
        <v>137553.95000000001</v>
      </c>
      <c r="I19" s="11">
        <v>132274.04</v>
      </c>
      <c r="J19" s="9">
        <v>114363.17</v>
      </c>
      <c r="K19" s="9">
        <v>124589.44</v>
      </c>
      <c r="L19" s="12">
        <v>125234.9</v>
      </c>
      <c r="M19" s="9">
        <v>184301.87</v>
      </c>
      <c r="N19" s="18">
        <v>119399.36</v>
      </c>
      <c r="O19" s="9">
        <v>124302.12</v>
      </c>
      <c r="P19" s="9">
        <v>157915.07</v>
      </c>
      <c r="Q19" s="9">
        <v>146101.84</v>
      </c>
      <c r="R19" s="10"/>
    </row>
    <row r="20" spans="1:18" ht="22.5" x14ac:dyDescent="0.2">
      <c r="A20" s="7"/>
      <c r="B20" s="7"/>
      <c r="C20" s="53" t="s">
        <v>23</v>
      </c>
      <c r="D20" s="15">
        <v>1200000</v>
      </c>
      <c r="E20" s="15">
        <f>SUM(E18:E19)</f>
        <v>1650000</v>
      </c>
      <c r="F20" s="15">
        <f>SUM(F18:F19)</f>
        <v>126791.56</v>
      </c>
      <c r="G20" s="15">
        <f>SUM(G19)</f>
        <v>105779.44</v>
      </c>
      <c r="H20" s="22">
        <f t="shared" ref="H20:Q20" si="4">SUM(H19)</f>
        <v>137553.95000000001</v>
      </c>
      <c r="I20" s="22">
        <f t="shared" si="4"/>
        <v>132274.04</v>
      </c>
      <c r="J20" s="15">
        <f t="shared" si="4"/>
        <v>114363.17</v>
      </c>
      <c r="K20" s="15">
        <f t="shared" si="4"/>
        <v>124589.44</v>
      </c>
      <c r="L20" s="15">
        <f t="shared" si="4"/>
        <v>125234.9</v>
      </c>
      <c r="M20" s="15">
        <f t="shared" si="4"/>
        <v>184301.87</v>
      </c>
      <c r="N20" s="15">
        <f t="shared" si="4"/>
        <v>119399.36</v>
      </c>
      <c r="O20" s="15">
        <f t="shared" si="4"/>
        <v>124302.12</v>
      </c>
      <c r="P20" s="15">
        <f t="shared" si="4"/>
        <v>157915.07</v>
      </c>
      <c r="Q20" s="15">
        <f t="shared" si="4"/>
        <v>146101.84</v>
      </c>
      <c r="R20" s="17">
        <f t="shared" si="2"/>
        <v>51393.239999999903</v>
      </c>
    </row>
    <row r="21" spans="1:18" x14ac:dyDescent="0.2">
      <c r="A21" s="7"/>
      <c r="B21" s="7"/>
      <c r="C21" s="8" t="s">
        <v>59</v>
      </c>
      <c r="D21" s="9">
        <v>0</v>
      </c>
      <c r="E21" s="9">
        <v>216000</v>
      </c>
      <c r="F21" s="19"/>
      <c r="G21" s="19"/>
      <c r="H21" s="20"/>
      <c r="I21" s="20"/>
      <c r="J21" s="19"/>
      <c r="K21" s="19"/>
      <c r="L21" s="19"/>
      <c r="M21" s="19"/>
      <c r="N21" s="19"/>
      <c r="O21" s="19"/>
      <c r="P21" s="19"/>
      <c r="Q21" s="19"/>
      <c r="R21" s="21"/>
    </row>
    <row r="22" spans="1:18" x14ac:dyDescent="0.2">
      <c r="A22" s="7"/>
      <c r="B22" s="7"/>
      <c r="C22" s="8">
        <v>416100</v>
      </c>
      <c r="D22" s="9"/>
      <c r="E22" s="9"/>
      <c r="F22" s="19"/>
      <c r="G22" s="19"/>
      <c r="H22" s="20"/>
      <c r="I22" s="20"/>
      <c r="J22" s="19"/>
      <c r="K22" s="19"/>
      <c r="L22" s="19"/>
      <c r="M22" s="19"/>
      <c r="N22" s="19"/>
      <c r="O22" s="19"/>
      <c r="P22" s="19">
        <v>211268</v>
      </c>
      <c r="Q22" s="19"/>
      <c r="R22" s="21"/>
    </row>
    <row r="23" spans="1:18" ht="22.5" x14ac:dyDescent="0.2">
      <c r="A23" s="7"/>
      <c r="B23" s="7"/>
      <c r="C23" s="53" t="s">
        <v>60</v>
      </c>
      <c r="D23" s="15">
        <v>0</v>
      </c>
      <c r="E23" s="15">
        <f>SUM(E21:E22)</f>
        <v>216000</v>
      </c>
      <c r="F23" s="15"/>
      <c r="G23" s="15"/>
      <c r="H23" s="22"/>
      <c r="I23" s="22"/>
      <c r="J23" s="15"/>
      <c r="K23" s="15"/>
      <c r="L23" s="15"/>
      <c r="M23" s="15"/>
      <c r="N23" s="15"/>
      <c r="O23" s="15"/>
      <c r="P23" s="15">
        <f>SUM(P22)</f>
        <v>211268</v>
      </c>
      <c r="Q23" s="15"/>
      <c r="R23" s="17">
        <f t="shared" si="2"/>
        <v>4732</v>
      </c>
    </row>
    <row r="24" spans="1:18" x14ac:dyDescent="0.2">
      <c r="A24" s="7"/>
      <c r="B24" s="7"/>
      <c r="C24" s="8" t="s">
        <v>24</v>
      </c>
      <c r="D24" s="9">
        <v>2350000</v>
      </c>
      <c r="E24" s="9">
        <v>2115000</v>
      </c>
      <c r="F24" s="10"/>
      <c r="G24" s="10"/>
      <c r="H24" s="11"/>
      <c r="I24" s="11"/>
      <c r="J24" s="9"/>
      <c r="K24" s="10"/>
      <c r="L24" s="10"/>
      <c r="M24" s="10"/>
      <c r="N24" s="9"/>
      <c r="O24" s="10"/>
      <c r="P24" s="9"/>
      <c r="Q24" s="9"/>
      <c r="R24" s="10"/>
    </row>
    <row r="25" spans="1:18" x14ac:dyDescent="0.2">
      <c r="A25" s="7"/>
      <c r="B25" s="7"/>
      <c r="C25" s="8">
        <v>421100</v>
      </c>
      <c r="D25" s="9"/>
      <c r="E25" s="9"/>
      <c r="F25" s="10"/>
      <c r="G25" s="10"/>
      <c r="H25" s="11"/>
      <c r="I25" s="11"/>
      <c r="J25" s="9"/>
      <c r="K25" s="10"/>
      <c r="L25" s="10"/>
      <c r="M25" s="10"/>
      <c r="N25" s="9"/>
      <c r="O25" s="9">
        <v>1250</v>
      </c>
      <c r="P25" s="9">
        <v>250</v>
      </c>
      <c r="Q25" s="9">
        <v>250</v>
      </c>
      <c r="R25" s="10"/>
    </row>
    <row r="26" spans="1:18" x14ac:dyDescent="0.2">
      <c r="A26" s="7"/>
      <c r="B26" s="7"/>
      <c r="C26" s="8" t="s">
        <v>25</v>
      </c>
      <c r="D26" s="10"/>
      <c r="E26" s="10"/>
      <c r="F26" s="9">
        <v>127011.47</v>
      </c>
      <c r="G26" s="9">
        <v>124772.4</v>
      </c>
      <c r="H26" s="11">
        <v>118224.44</v>
      </c>
      <c r="I26" s="11">
        <v>143320.04</v>
      </c>
      <c r="J26" s="9">
        <v>139816.1</v>
      </c>
      <c r="K26" s="9">
        <v>125666.14</v>
      </c>
      <c r="L26" s="12">
        <v>125945.69</v>
      </c>
      <c r="M26" s="9">
        <v>127468.85</v>
      </c>
      <c r="N26" s="9">
        <v>146033.06</v>
      </c>
      <c r="O26" s="9">
        <v>136714.09</v>
      </c>
      <c r="P26" s="9">
        <v>480282.7</v>
      </c>
      <c r="Q26" s="9">
        <v>189375.9</v>
      </c>
      <c r="R26" s="10"/>
    </row>
    <row r="27" spans="1:18" x14ac:dyDescent="0.2">
      <c r="A27" s="7"/>
      <c r="B27" s="7"/>
      <c r="C27" s="8" t="s">
        <v>26</v>
      </c>
      <c r="D27" s="10"/>
      <c r="E27" s="10"/>
      <c r="F27" s="9">
        <v>54000</v>
      </c>
      <c r="G27" s="9">
        <v>16200</v>
      </c>
      <c r="H27" s="11"/>
      <c r="I27" s="11"/>
      <c r="J27" s="9"/>
      <c r="K27" s="10"/>
      <c r="L27" s="10"/>
      <c r="M27" s="10"/>
      <c r="N27" s="9"/>
      <c r="O27" s="10"/>
      <c r="P27" s="9"/>
      <c r="Q27" s="9">
        <v>7208.22</v>
      </c>
      <c r="R27" s="10"/>
    </row>
    <row r="28" spans="1:18" x14ac:dyDescent="0.2">
      <c r="A28" s="7"/>
      <c r="B28" s="7"/>
      <c r="C28" s="8" t="s">
        <v>27</v>
      </c>
      <c r="D28" s="10"/>
      <c r="E28" s="10"/>
      <c r="F28" s="9">
        <v>9000</v>
      </c>
      <c r="G28" s="9">
        <v>9000</v>
      </c>
      <c r="H28" s="11">
        <v>13500</v>
      </c>
      <c r="I28" s="23">
        <v>9000</v>
      </c>
      <c r="J28" s="24"/>
      <c r="K28" s="9">
        <v>9000</v>
      </c>
      <c r="L28" s="25"/>
      <c r="M28" s="25"/>
      <c r="N28" s="9"/>
      <c r="O28" s="25"/>
      <c r="P28" s="24"/>
      <c r="Q28" s="24"/>
      <c r="R28" s="10"/>
    </row>
    <row r="29" spans="1:18" ht="22.5" x14ac:dyDescent="0.2">
      <c r="A29" s="7"/>
      <c r="B29" s="7"/>
      <c r="C29" s="53" t="s">
        <v>28</v>
      </c>
      <c r="D29" s="15">
        <v>2350000</v>
      </c>
      <c r="E29" s="15">
        <f>SUM(E24:E28)</f>
        <v>2115000</v>
      </c>
      <c r="F29" s="15">
        <f>SUM(F26:F28)</f>
        <v>190011.47</v>
      </c>
      <c r="G29" s="15">
        <f>SUM(G26:G28)</f>
        <v>149972.4</v>
      </c>
      <c r="H29" s="22">
        <f t="shared" ref="H29:N29" si="5">SUM(H26:H28)</f>
        <v>131724.44</v>
      </c>
      <c r="I29" s="22">
        <f t="shared" si="5"/>
        <v>152320.04</v>
      </c>
      <c r="J29" s="15">
        <f t="shared" si="5"/>
        <v>139816.1</v>
      </c>
      <c r="K29" s="15">
        <f t="shared" si="5"/>
        <v>134666.14000000001</v>
      </c>
      <c r="L29" s="15">
        <f t="shared" si="5"/>
        <v>125945.69</v>
      </c>
      <c r="M29" s="15">
        <f t="shared" si="5"/>
        <v>127468.85</v>
      </c>
      <c r="N29" s="15">
        <f t="shared" si="5"/>
        <v>146033.06</v>
      </c>
      <c r="O29" s="15">
        <f>SUM(O25:O28)</f>
        <v>137964.09</v>
      </c>
      <c r="P29" s="15">
        <f>SUM(P25:P28)</f>
        <v>480532.7</v>
      </c>
      <c r="Q29" s="15">
        <f>SUM(Q25:Q28)</f>
        <v>196834.12</v>
      </c>
      <c r="R29" s="17">
        <f t="shared" si="2"/>
        <v>1710.9000000003143</v>
      </c>
    </row>
    <row r="30" spans="1:18" x14ac:dyDescent="0.2">
      <c r="A30" s="7"/>
      <c r="B30" s="7"/>
      <c r="C30" s="8" t="s">
        <v>29</v>
      </c>
      <c r="D30" s="9">
        <v>1614000</v>
      </c>
      <c r="E30" s="9">
        <v>5614000</v>
      </c>
      <c r="F30" s="10"/>
      <c r="G30" s="10"/>
      <c r="H30" s="11"/>
      <c r="I30" s="11"/>
      <c r="J30" s="9"/>
      <c r="K30" s="10"/>
      <c r="L30" s="10"/>
      <c r="M30" s="10"/>
      <c r="N30" s="9"/>
      <c r="O30" s="10"/>
      <c r="P30" s="9"/>
      <c r="Q30" s="9"/>
      <c r="R30" s="10"/>
    </row>
    <row r="31" spans="1:18" x14ac:dyDescent="0.2">
      <c r="A31" s="7"/>
      <c r="B31" s="7"/>
      <c r="C31" s="8" t="s">
        <v>30</v>
      </c>
      <c r="D31" s="10"/>
      <c r="E31" s="10"/>
      <c r="F31" s="9">
        <v>15600</v>
      </c>
      <c r="G31" s="9">
        <v>34505.199999999997</v>
      </c>
      <c r="H31" s="11">
        <v>108718</v>
      </c>
      <c r="I31" s="11">
        <v>36039.599999999999</v>
      </c>
      <c r="J31" s="9">
        <v>166994.20000000001</v>
      </c>
      <c r="K31" s="9">
        <v>78606.600000000006</v>
      </c>
      <c r="L31" s="12">
        <v>61306.8</v>
      </c>
      <c r="M31" s="9">
        <v>40730</v>
      </c>
      <c r="N31" s="18">
        <v>17861.599999999999</v>
      </c>
      <c r="O31" s="9">
        <v>4606.2</v>
      </c>
      <c r="P31" s="26">
        <v>59945.599999999999</v>
      </c>
      <c r="Q31" s="9">
        <v>41086</v>
      </c>
      <c r="R31" s="10"/>
    </row>
    <row r="32" spans="1:18" x14ac:dyDescent="0.2">
      <c r="A32" s="7"/>
      <c r="B32" s="7"/>
      <c r="C32" s="8" t="s">
        <v>31</v>
      </c>
      <c r="D32" s="10"/>
      <c r="E32" s="10"/>
      <c r="F32" s="9">
        <v>107375.46</v>
      </c>
      <c r="G32" s="9">
        <v>67214.600000000006</v>
      </c>
      <c r="H32" s="11">
        <v>90637.32</v>
      </c>
      <c r="I32" s="11">
        <v>66752.27</v>
      </c>
      <c r="J32" s="9">
        <v>658010.26</v>
      </c>
      <c r="K32" s="9">
        <v>6429.37</v>
      </c>
      <c r="L32" s="12">
        <v>21999.02</v>
      </c>
      <c r="M32" s="10"/>
      <c r="N32" s="9">
        <v>11598.82</v>
      </c>
      <c r="O32" s="10"/>
      <c r="P32" s="26">
        <v>3687020.65</v>
      </c>
      <c r="Q32" s="9">
        <v>201544.86</v>
      </c>
      <c r="R32" s="10"/>
    </row>
    <row r="33" spans="1:18" x14ac:dyDescent="0.2">
      <c r="A33" s="7"/>
      <c r="B33" s="7"/>
      <c r="C33" s="8">
        <v>422300</v>
      </c>
      <c r="D33" s="10"/>
      <c r="E33" s="10"/>
      <c r="F33" s="9"/>
      <c r="G33" s="9"/>
      <c r="H33" s="11">
        <v>4975.82</v>
      </c>
      <c r="I33" s="11"/>
      <c r="J33" s="9"/>
      <c r="K33" s="10"/>
      <c r="L33" s="10"/>
      <c r="M33" s="10"/>
      <c r="N33" s="9"/>
      <c r="O33" s="9">
        <v>1300</v>
      </c>
      <c r="P33" s="9"/>
      <c r="Q33" s="9"/>
      <c r="R33" s="10"/>
    </row>
    <row r="34" spans="1:18" ht="22.5" x14ac:dyDescent="0.2">
      <c r="A34" s="7"/>
      <c r="B34" s="7"/>
      <c r="C34" s="53" t="s">
        <v>32</v>
      </c>
      <c r="D34" s="15">
        <v>1614000</v>
      </c>
      <c r="E34" s="15">
        <f>SUM(E30:E33)</f>
        <v>5614000</v>
      </c>
      <c r="F34" s="15">
        <f>SUM(F31:F32)</f>
        <v>122975.46</v>
      </c>
      <c r="G34" s="15">
        <f>SUM(G31:G32)</f>
        <v>101719.8</v>
      </c>
      <c r="H34" s="22">
        <f>SUM(H31:H33)</f>
        <v>204331.14</v>
      </c>
      <c r="I34" s="22">
        <f t="shared" ref="I34:P34" si="6">SUM(I31:I32)</f>
        <v>102791.87</v>
      </c>
      <c r="J34" s="15">
        <f t="shared" si="6"/>
        <v>825004.46</v>
      </c>
      <c r="K34" s="15">
        <f t="shared" si="6"/>
        <v>85035.97</v>
      </c>
      <c r="L34" s="15">
        <f t="shared" si="6"/>
        <v>83305.820000000007</v>
      </c>
      <c r="M34" s="15">
        <f t="shared" si="6"/>
        <v>40730</v>
      </c>
      <c r="N34" s="15">
        <f>SUM(N31:N33)</f>
        <v>29460.42</v>
      </c>
      <c r="O34" s="15">
        <f>SUM(O31:O33)</f>
        <v>5906.2</v>
      </c>
      <c r="P34" s="15">
        <f t="shared" si="6"/>
        <v>3746966.25</v>
      </c>
      <c r="Q34" s="15">
        <f>SUM(Q31:Q33)</f>
        <v>242630.86</v>
      </c>
      <c r="R34" s="17">
        <f t="shared" si="2"/>
        <v>23141.750000000349</v>
      </c>
    </row>
    <row r="35" spans="1:18" x14ac:dyDescent="0.2">
      <c r="A35" s="7"/>
      <c r="B35" s="7"/>
      <c r="C35" s="8" t="s">
        <v>33</v>
      </c>
      <c r="D35" s="9">
        <v>769992000</v>
      </c>
      <c r="E35" s="9">
        <v>692993000</v>
      </c>
      <c r="F35" s="10"/>
      <c r="G35" s="10"/>
      <c r="H35" s="11"/>
      <c r="I35" s="11"/>
      <c r="J35" s="9"/>
      <c r="K35" s="10"/>
      <c r="L35" s="10"/>
      <c r="M35" s="10"/>
      <c r="N35" s="9"/>
      <c r="O35" s="10"/>
      <c r="P35" s="9"/>
      <c r="Q35" s="9"/>
      <c r="R35" s="10"/>
    </row>
    <row r="36" spans="1:18" x14ac:dyDescent="0.2">
      <c r="A36" s="7"/>
      <c r="B36" s="7"/>
      <c r="C36" s="8">
        <v>423100</v>
      </c>
      <c r="D36" s="9"/>
      <c r="E36" s="9"/>
      <c r="F36" s="10"/>
      <c r="G36" s="10"/>
      <c r="H36" s="11"/>
      <c r="I36" s="11"/>
      <c r="J36" s="9"/>
      <c r="K36" s="10"/>
      <c r="L36" s="10"/>
      <c r="M36" s="9">
        <v>234360</v>
      </c>
      <c r="N36" s="9"/>
      <c r="O36" s="10"/>
      <c r="P36" s="9"/>
      <c r="Q36" s="9"/>
      <c r="R36" s="10"/>
    </row>
    <row r="37" spans="1:18" x14ac:dyDescent="0.2">
      <c r="A37" s="7"/>
      <c r="B37" s="7"/>
      <c r="C37" s="8" t="s">
        <v>34</v>
      </c>
      <c r="D37" s="10"/>
      <c r="E37" s="10"/>
      <c r="F37" s="9">
        <v>77515404.560000002</v>
      </c>
      <c r="G37" s="9">
        <v>36235256.399999999</v>
      </c>
      <c r="H37" s="11">
        <v>46160819.329999998</v>
      </c>
      <c r="I37" s="11">
        <v>37438075.270000003</v>
      </c>
      <c r="J37" s="9">
        <v>37827985.200000003</v>
      </c>
      <c r="K37" s="9">
        <v>37263952.799999997</v>
      </c>
      <c r="L37" s="12">
        <v>37779717.600000001</v>
      </c>
      <c r="M37" s="9">
        <v>41445929.560000002</v>
      </c>
      <c r="N37" s="9">
        <v>42979226.399999999</v>
      </c>
      <c r="O37" s="9">
        <v>38486888.399999999</v>
      </c>
      <c r="P37" s="26">
        <v>84275641.819999993</v>
      </c>
      <c r="Q37" s="9"/>
      <c r="R37" s="10"/>
    </row>
    <row r="38" spans="1:18" x14ac:dyDescent="0.2">
      <c r="A38" s="7"/>
      <c r="B38" s="7"/>
      <c r="C38" s="8" t="s">
        <v>35</v>
      </c>
      <c r="D38" s="10"/>
      <c r="E38" s="10"/>
      <c r="F38" s="9">
        <v>9420</v>
      </c>
      <c r="G38" s="9"/>
      <c r="H38" s="11"/>
      <c r="I38" s="11"/>
      <c r="J38" s="9">
        <v>654324</v>
      </c>
      <c r="K38" s="10"/>
      <c r="L38" s="12">
        <v>27420</v>
      </c>
      <c r="M38" s="10"/>
      <c r="N38" s="9">
        <v>49740</v>
      </c>
      <c r="O38" s="9">
        <v>82968</v>
      </c>
      <c r="P38" s="26">
        <v>-388764</v>
      </c>
      <c r="Q38" s="9"/>
      <c r="R38" s="10"/>
    </row>
    <row r="39" spans="1:18" x14ac:dyDescent="0.2">
      <c r="A39" s="7"/>
      <c r="B39" s="7"/>
      <c r="C39" s="8" t="s">
        <v>36</v>
      </c>
      <c r="D39" s="10"/>
      <c r="E39" s="10"/>
      <c r="F39" s="9">
        <v>40800</v>
      </c>
      <c r="G39" s="9">
        <v>29736</v>
      </c>
      <c r="H39" s="11">
        <v>529020</v>
      </c>
      <c r="I39" s="11">
        <v>933709</v>
      </c>
      <c r="J39" s="9">
        <v>1198998</v>
      </c>
      <c r="K39" s="9">
        <v>1140609</v>
      </c>
      <c r="L39" s="12">
        <v>8149200</v>
      </c>
      <c r="M39" s="9">
        <v>8531358</v>
      </c>
      <c r="N39" s="9">
        <v>8009109</v>
      </c>
      <c r="O39" s="9">
        <v>7694667</v>
      </c>
      <c r="P39" s="26">
        <v>1380828</v>
      </c>
      <c r="Q39" s="9">
        <v>82305</v>
      </c>
      <c r="R39" s="10"/>
    </row>
    <row r="40" spans="1:18" x14ac:dyDescent="0.2">
      <c r="A40" s="7"/>
      <c r="B40" s="7"/>
      <c r="C40" s="8" t="s">
        <v>37</v>
      </c>
      <c r="D40" s="10"/>
      <c r="E40" s="10"/>
      <c r="F40" s="9">
        <v>4711247.5199999996</v>
      </c>
      <c r="G40" s="9">
        <v>5375085.5599999996</v>
      </c>
      <c r="H40" s="11">
        <v>5268068.01</v>
      </c>
      <c r="I40" s="11">
        <v>5385675.4199999999</v>
      </c>
      <c r="J40" s="9">
        <v>5331540.84</v>
      </c>
      <c r="K40" s="9">
        <v>5420142.2999999998</v>
      </c>
      <c r="L40" s="12">
        <v>5165870.78</v>
      </c>
      <c r="M40" s="9">
        <v>6530454.1799999997</v>
      </c>
      <c r="N40" s="18">
        <v>5413023.79</v>
      </c>
      <c r="O40" s="9">
        <v>5623383.3799999999</v>
      </c>
      <c r="P40" s="26">
        <v>6940167.8399999999</v>
      </c>
      <c r="Q40" s="9">
        <v>2431244.87</v>
      </c>
      <c r="R40" s="10"/>
    </row>
    <row r="41" spans="1:18" x14ac:dyDescent="0.2">
      <c r="A41" s="7"/>
      <c r="B41" s="7"/>
      <c r="C41" s="8">
        <v>423600</v>
      </c>
      <c r="D41" s="10"/>
      <c r="E41" s="10"/>
      <c r="F41" s="9"/>
      <c r="G41" s="9"/>
      <c r="H41" s="11"/>
      <c r="I41" s="11">
        <v>140550</v>
      </c>
      <c r="J41" s="9"/>
      <c r="K41" s="10"/>
      <c r="L41" s="10"/>
      <c r="M41" s="10"/>
      <c r="N41" s="9"/>
      <c r="O41" s="9">
        <v>5400</v>
      </c>
      <c r="P41" s="9"/>
      <c r="Q41" s="9"/>
      <c r="R41" s="10"/>
    </row>
    <row r="42" spans="1:18" x14ac:dyDescent="0.2">
      <c r="A42" s="7"/>
      <c r="B42" s="7"/>
      <c r="C42" s="8" t="s">
        <v>38</v>
      </c>
      <c r="D42" s="10"/>
      <c r="E42" s="10"/>
      <c r="F42" s="9">
        <v>166230</v>
      </c>
      <c r="G42" s="10"/>
      <c r="H42" s="11">
        <v>99290</v>
      </c>
      <c r="I42" s="11"/>
      <c r="J42" s="9">
        <v>137136</v>
      </c>
      <c r="K42" s="10"/>
      <c r="L42" s="12">
        <v>190476</v>
      </c>
      <c r="M42" s="9">
        <v>120855</v>
      </c>
      <c r="N42" s="9"/>
      <c r="O42" s="9">
        <v>107434</v>
      </c>
      <c r="P42" s="26">
        <v>388406</v>
      </c>
      <c r="Q42" s="9"/>
      <c r="R42" s="10"/>
    </row>
    <row r="43" spans="1:18" x14ac:dyDescent="0.2">
      <c r="A43" s="7"/>
      <c r="B43" s="7"/>
      <c r="C43" s="8" t="s">
        <v>39</v>
      </c>
      <c r="D43" s="10"/>
      <c r="E43" s="10"/>
      <c r="F43" s="9">
        <v>24000</v>
      </c>
      <c r="G43" s="9">
        <v>20536148</v>
      </c>
      <c r="H43" s="11">
        <v>499184.44</v>
      </c>
      <c r="I43" s="11">
        <v>1349892.74</v>
      </c>
      <c r="J43" s="9">
        <v>12894105.08</v>
      </c>
      <c r="K43" s="9">
        <v>1850806.37</v>
      </c>
      <c r="L43" s="12">
        <v>7378395.2400000002</v>
      </c>
      <c r="M43" s="9">
        <v>8806275.25</v>
      </c>
      <c r="N43" s="18">
        <v>9416805</v>
      </c>
      <c r="O43" s="9">
        <v>4041480.16</v>
      </c>
      <c r="P43" s="26">
        <v>5248694.45</v>
      </c>
      <c r="Q43" s="9">
        <v>56536.29</v>
      </c>
      <c r="R43" s="10"/>
    </row>
    <row r="44" spans="1:18" ht="22.5" x14ac:dyDescent="0.2">
      <c r="A44" s="7"/>
      <c r="B44" s="7"/>
      <c r="C44" s="53" t="s">
        <v>40</v>
      </c>
      <c r="D44" s="15">
        <v>769992000</v>
      </c>
      <c r="E44" s="15">
        <f>SUM(E35:E43)</f>
        <v>692993000</v>
      </c>
      <c r="F44" s="15">
        <f t="shared" ref="F44:L44" si="7">SUM(F37:F43)</f>
        <v>82467102.079999998</v>
      </c>
      <c r="G44" s="15">
        <f t="shared" si="7"/>
        <v>62176225.960000001</v>
      </c>
      <c r="H44" s="22">
        <f t="shared" si="7"/>
        <v>52556381.779999994</v>
      </c>
      <c r="I44" s="22">
        <f t="shared" si="7"/>
        <v>45247902.430000007</v>
      </c>
      <c r="J44" s="15">
        <f t="shared" si="7"/>
        <v>58044089.120000005</v>
      </c>
      <c r="K44" s="15">
        <f t="shared" si="7"/>
        <v>45675510.469999991</v>
      </c>
      <c r="L44" s="15">
        <f t="shared" si="7"/>
        <v>58691079.620000005</v>
      </c>
      <c r="M44" s="15">
        <f>SUM(M36:M43)</f>
        <v>65669231.990000002</v>
      </c>
      <c r="N44" s="15">
        <f>SUM(N36:N43)</f>
        <v>65867904.189999998</v>
      </c>
      <c r="O44" s="15">
        <f>SUM(O37:O43)</f>
        <v>56042220.939999998</v>
      </c>
      <c r="P44" s="15">
        <f>SUM(P37:P43)</f>
        <v>97844974.109999999</v>
      </c>
      <c r="Q44" s="15">
        <f>SUM(Q37:Q43)</f>
        <v>2570086.16</v>
      </c>
      <c r="R44" s="17">
        <f t="shared" si="2"/>
        <v>140291.14999995753</v>
      </c>
    </row>
    <row r="45" spans="1:18" x14ac:dyDescent="0.2">
      <c r="A45" s="7"/>
      <c r="B45" s="7"/>
      <c r="C45" s="8" t="s">
        <v>41</v>
      </c>
      <c r="D45" s="9">
        <v>841000</v>
      </c>
      <c r="E45" s="9">
        <v>841000</v>
      </c>
      <c r="F45" s="10"/>
      <c r="G45" s="10"/>
      <c r="H45" s="11"/>
      <c r="I45" s="11"/>
      <c r="J45" s="9"/>
      <c r="K45" s="10"/>
      <c r="L45" s="10"/>
      <c r="M45" s="10"/>
      <c r="N45" s="9"/>
      <c r="O45" s="10"/>
      <c r="P45" s="9"/>
      <c r="Q45" s="9"/>
      <c r="R45" s="10"/>
    </row>
    <row r="46" spans="1:18" x14ac:dyDescent="0.2">
      <c r="A46" s="7"/>
      <c r="B46" s="7"/>
      <c r="C46" s="8">
        <v>424300</v>
      </c>
      <c r="D46" s="9"/>
      <c r="E46" s="9"/>
      <c r="F46" s="10"/>
      <c r="G46" s="10"/>
      <c r="H46" s="11"/>
      <c r="I46" s="11"/>
      <c r="J46" s="9"/>
      <c r="K46" s="10"/>
      <c r="L46" s="10"/>
      <c r="M46" s="10"/>
      <c r="N46" s="9"/>
      <c r="O46" s="10"/>
      <c r="P46" s="9"/>
      <c r="Q46" s="9"/>
      <c r="R46" s="10"/>
    </row>
    <row r="47" spans="1:18" ht="33.75" customHeight="1" x14ac:dyDescent="0.2">
      <c r="A47" s="7"/>
      <c r="B47" s="7"/>
      <c r="C47" s="53" t="s">
        <v>42</v>
      </c>
      <c r="D47" s="15">
        <v>841000</v>
      </c>
      <c r="E47" s="15">
        <f>SUM(E45:E46)</f>
        <v>841000</v>
      </c>
      <c r="F47" s="57"/>
      <c r="G47" s="56"/>
      <c r="H47" s="22"/>
      <c r="I47" s="22"/>
      <c r="J47" s="15"/>
      <c r="K47" s="56"/>
      <c r="L47" s="56"/>
      <c r="M47" s="56"/>
      <c r="N47" s="58"/>
      <c r="O47" s="56"/>
      <c r="P47" s="15"/>
      <c r="Q47" s="15"/>
      <c r="R47" s="17">
        <f t="shared" si="2"/>
        <v>841000</v>
      </c>
    </row>
    <row r="48" spans="1:18" x14ac:dyDescent="0.2">
      <c r="A48" s="7"/>
      <c r="B48" s="7"/>
      <c r="C48" s="8" t="s">
        <v>43</v>
      </c>
      <c r="D48" s="9">
        <v>106000</v>
      </c>
      <c r="E48" s="9">
        <v>106000</v>
      </c>
      <c r="F48" s="10"/>
      <c r="G48" s="10"/>
      <c r="H48" s="11"/>
      <c r="I48" s="11"/>
      <c r="J48" s="9"/>
      <c r="K48" s="10"/>
      <c r="L48" s="10"/>
      <c r="M48" s="10"/>
      <c r="N48" s="9"/>
      <c r="O48" s="10"/>
      <c r="P48" s="9"/>
      <c r="Q48" s="9"/>
      <c r="R48" s="10"/>
    </row>
    <row r="49" spans="1:19" x14ac:dyDescent="0.2">
      <c r="A49" s="7"/>
      <c r="B49" s="7"/>
      <c r="C49" s="8">
        <v>425200</v>
      </c>
      <c r="D49" s="9"/>
      <c r="E49" s="9"/>
      <c r="F49" s="10"/>
      <c r="G49" s="10"/>
      <c r="H49" s="11"/>
      <c r="I49" s="11"/>
      <c r="J49" s="9"/>
      <c r="K49" s="9">
        <v>24108</v>
      </c>
      <c r="L49" s="12">
        <v>60840</v>
      </c>
      <c r="M49" s="10"/>
      <c r="N49" s="9"/>
      <c r="O49" s="10"/>
      <c r="P49" s="9"/>
      <c r="Q49" s="9"/>
      <c r="R49" s="10"/>
    </row>
    <row r="50" spans="1:19" ht="34.5" customHeight="1" x14ac:dyDescent="0.2">
      <c r="A50" s="7"/>
      <c r="B50" s="7"/>
      <c r="C50" s="53" t="s">
        <v>44</v>
      </c>
      <c r="D50" s="15">
        <v>106000</v>
      </c>
      <c r="E50" s="15">
        <f>SUM(E48:E49)</f>
        <v>106000</v>
      </c>
      <c r="F50" s="56"/>
      <c r="G50" s="56"/>
      <c r="H50" s="22"/>
      <c r="I50" s="22"/>
      <c r="J50" s="15"/>
      <c r="K50" s="15">
        <f>SUM(K49)</f>
        <v>24108</v>
      </c>
      <c r="L50" s="15">
        <f>SUM(L49)</f>
        <v>60840</v>
      </c>
      <c r="M50" s="56"/>
      <c r="N50" s="58"/>
      <c r="O50" s="56"/>
      <c r="P50" s="15"/>
      <c r="Q50" s="15"/>
      <c r="R50" s="17">
        <f>SUM(E50-F50-G50-H50-I50-J50-K50-L50-M50-N50-O50-P50-Q50)</f>
        <v>21052</v>
      </c>
    </row>
    <row r="51" spans="1:19" x14ac:dyDescent="0.2">
      <c r="A51" s="7"/>
      <c r="B51" s="7"/>
      <c r="C51" s="8" t="s">
        <v>45</v>
      </c>
      <c r="D51" s="9">
        <v>961000</v>
      </c>
      <c r="E51" s="9">
        <v>3201000</v>
      </c>
      <c r="F51" s="10"/>
      <c r="G51" s="19"/>
      <c r="H51" s="11"/>
      <c r="I51" s="11"/>
      <c r="J51" s="9"/>
      <c r="K51" s="10"/>
      <c r="L51" s="10"/>
      <c r="M51" s="10"/>
      <c r="N51" s="9"/>
      <c r="O51" s="10"/>
      <c r="P51" s="9"/>
      <c r="Q51" s="9"/>
      <c r="R51" s="6"/>
    </row>
    <row r="52" spans="1:19" x14ac:dyDescent="0.2">
      <c r="A52" s="7"/>
      <c r="B52" s="7"/>
      <c r="C52" s="8">
        <v>426100</v>
      </c>
      <c r="D52" s="9"/>
      <c r="E52" s="9"/>
      <c r="F52" s="10"/>
      <c r="G52" s="19"/>
      <c r="H52" s="11"/>
      <c r="I52" s="11"/>
      <c r="J52" s="9"/>
      <c r="K52" s="10"/>
      <c r="L52" s="10"/>
      <c r="M52" s="10"/>
      <c r="N52" s="9"/>
      <c r="O52" s="10"/>
      <c r="P52" s="26">
        <v>1190159.6000000001</v>
      </c>
      <c r="Q52" s="9"/>
      <c r="R52" s="6"/>
    </row>
    <row r="53" spans="1:19" x14ac:dyDescent="0.2">
      <c r="A53" s="7"/>
      <c r="B53" s="7"/>
      <c r="C53" s="8">
        <v>426300</v>
      </c>
      <c r="D53" s="9"/>
      <c r="E53" s="9"/>
      <c r="F53" s="10"/>
      <c r="G53" s="19"/>
      <c r="H53" s="11"/>
      <c r="I53" s="11"/>
      <c r="J53" s="9"/>
      <c r="K53" s="10"/>
      <c r="L53" s="10"/>
      <c r="M53" s="71">
        <v>15950</v>
      </c>
      <c r="N53" s="9"/>
      <c r="O53" s="10"/>
      <c r="P53" s="9"/>
      <c r="Q53" s="9"/>
      <c r="R53" s="6"/>
    </row>
    <row r="54" spans="1:19" x14ac:dyDescent="0.2">
      <c r="A54" s="7"/>
      <c r="B54" s="7"/>
      <c r="C54" s="8">
        <v>426400</v>
      </c>
      <c r="D54" s="9"/>
      <c r="E54" s="9"/>
      <c r="F54" s="10"/>
      <c r="G54" s="19"/>
      <c r="H54" s="11"/>
      <c r="I54" s="11"/>
      <c r="J54" s="9">
        <v>199028.93</v>
      </c>
      <c r="K54" s="9">
        <v>229250.8</v>
      </c>
      <c r="L54" s="12">
        <v>319073.26</v>
      </c>
      <c r="M54" s="9">
        <v>290057.86</v>
      </c>
      <c r="N54" s="18">
        <v>199645.44</v>
      </c>
      <c r="O54" s="9">
        <v>224301</v>
      </c>
      <c r="P54" s="26">
        <v>318281.34000000003</v>
      </c>
      <c r="Q54" s="9"/>
      <c r="R54" s="6"/>
    </row>
    <row r="55" spans="1:19" x14ac:dyDescent="0.2">
      <c r="A55" s="7"/>
      <c r="B55" s="7"/>
      <c r="C55" s="8" t="s">
        <v>46</v>
      </c>
      <c r="D55" s="10"/>
      <c r="E55" s="10"/>
      <c r="F55" s="9">
        <v>10343</v>
      </c>
      <c r="G55" s="10"/>
      <c r="H55" s="11"/>
      <c r="I55" s="11">
        <v>6381</v>
      </c>
      <c r="J55" s="9"/>
      <c r="K55" s="9">
        <v>5990</v>
      </c>
      <c r="L55" s="10"/>
      <c r="M55" s="10"/>
      <c r="N55" s="9"/>
      <c r="O55" s="10"/>
      <c r="P55" s="9"/>
      <c r="Q55" s="9">
        <v>2075</v>
      </c>
      <c r="R55" s="6"/>
    </row>
    <row r="56" spans="1:19" x14ac:dyDescent="0.2">
      <c r="A56" s="7"/>
      <c r="B56" s="7"/>
      <c r="C56" s="8">
        <v>426900</v>
      </c>
      <c r="D56" s="10"/>
      <c r="E56" s="10"/>
      <c r="F56" s="9"/>
      <c r="G56" s="10"/>
      <c r="H56" s="11">
        <v>4044</v>
      </c>
      <c r="I56" s="11"/>
      <c r="J56" s="9"/>
      <c r="K56" s="9">
        <v>3522</v>
      </c>
      <c r="L56" s="10"/>
      <c r="M56" s="10"/>
      <c r="N56" s="9"/>
      <c r="O56" s="9">
        <v>1499</v>
      </c>
      <c r="P56" s="26">
        <v>181200</v>
      </c>
      <c r="Q56" s="9"/>
      <c r="R56" s="6"/>
    </row>
    <row r="57" spans="1:19" ht="34.5" customHeight="1" x14ac:dyDescent="0.2">
      <c r="A57" s="7"/>
      <c r="B57" s="7"/>
      <c r="C57" s="13" t="s">
        <v>47</v>
      </c>
      <c r="D57" s="14">
        <v>961000</v>
      </c>
      <c r="E57" s="14">
        <f>SUM(E51:E56)</f>
        <v>3201000</v>
      </c>
      <c r="F57" s="15">
        <f>SUM(F55)</f>
        <v>10343</v>
      </c>
      <c r="G57" s="15"/>
      <c r="H57" s="22">
        <f>SUM(H56)</f>
        <v>4044</v>
      </c>
      <c r="I57" s="22">
        <f t="shared" ref="I57:Q57" si="8">SUM(I55)</f>
        <v>6381</v>
      </c>
      <c r="J57" s="15">
        <f>SUM(J54:J56)</f>
        <v>199028.93</v>
      </c>
      <c r="K57" s="15">
        <f>SUM(K54:K56)</f>
        <v>238762.8</v>
      </c>
      <c r="L57" s="15">
        <f>SUM(L54:L56)</f>
        <v>319073.26</v>
      </c>
      <c r="M57" s="15">
        <f>SUM(M53:M56)</f>
        <v>306007.86</v>
      </c>
      <c r="N57" s="15">
        <f>SUM(N53:N56)</f>
        <v>199645.44</v>
      </c>
      <c r="O57" s="15">
        <f>SUM(O53:O56)</f>
        <v>225800</v>
      </c>
      <c r="P57" s="15">
        <f>SUM(P52:P56)</f>
        <v>1689640.9400000002</v>
      </c>
      <c r="Q57" s="15">
        <f t="shared" si="8"/>
        <v>2075</v>
      </c>
      <c r="R57" s="17">
        <f>SUM(E57-F57-G57-H57-I57-J57-K57-L57-M57-N57-O57-P57-Q57)</f>
        <v>197.7699999997858</v>
      </c>
    </row>
    <row r="58" spans="1:19" ht="34.5" customHeight="1" x14ac:dyDescent="0.2">
      <c r="A58" s="7"/>
      <c r="B58" s="7"/>
      <c r="C58" s="53" t="s">
        <v>48</v>
      </c>
      <c r="D58" s="15">
        <v>904147000</v>
      </c>
      <c r="E58" s="15">
        <f>SUM(E7+E11+E13+E17+E20+E23+E29+E34+E44+E47+E50+E57)</f>
        <v>841279000</v>
      </c>
      <c r="F58" s="15">
        <f t="shared" ref="F58:O58" si="9">SUM(F7+F11+F13+F17+F20+F29+F34+F44+F47+F50+F57)</f>
        <v>92671759.789999992</v>
      </c>
      <c r="G58" s="15">
        <f t="shared" si="9"/>
        <v>73178497.290000007</v>
      </c>
      <c r="H58" s="22">
        <f t="shared" si="9"/>
        <v>63657935.399999991</v>
      </c>
      <c r="I58" s="22">
        <f t="shared" si="9"/>
        <v>56451392.670000002</v>
      </c>
      <c r="J58" s="15">
        <f t="shared" si="9"/>
        <v>70111165.050000012</v>
      </c>
      <c r="K58" s="15">
        <f t="shared" si="9"/>
        <v>57428027.25999999</v>
      </c>
      <c r="L58" s="15">
        <f>SUM(L7+L11+L13+L17+L20+L29+L34+L44+L47+L50+L57)</f>
        <v>70680291.550000012</v>
      </c>
      <c r="M58" s="15">
        <f t="shared" si="9"/>
        <v>77799604.519999996</v>
      </c>
      <c r="N58" s="15">
        <f t="shared" si="9"/>
        <v>77801296.709999993</v>
      </c>
      <c r="O58" s="15">
        <f t="shared" si="9"/>
        <v>68083484.329999998</v>
      </c>
      <c r="P58" s="15">
        <f>SUM(P7+P11+P13+P17+P20+P29+P34+P44+P47+P50+P57+P23)</f>
        <v>115963366.75999999</v>
      </c>
      <c r="Q58" s="15">
        <f>SUM(Q7+Q11+Q13+Q17+Q20+Q29+Q34+Q44+Q47+Q50+Q57+Q23)</f>
        <v>15823684.309999999</v>
      </c>
      <c r="R58" s="17"/>
    </row>
    <row r="59" spans="1:19" x14ac:dyDescent="0.2">
      <c r="A59" s="7"/>
      <c r="B59" s="7"/>
      <c r="C59" s="8" t="s">
        <v>49</v>
      </c>
      <c r="D59" s="9">
        <v>703000</v>
      </c>
      <c r="E59" s="9">
        <v>703000</v>
      </c>
      <c r="F59" s="10"/>
      <c r="G59" s="10"/>
      <c r="H59" s="11"/>
      <c r="I59" s="11"/>
      <c r="J59" s="9"/>
      <c r="K59" s="10"/>
      <c r="L59" s="10"/>
      <c r="M59" s="10"/>
      <c r="N59" s="9"/>
      <c r="O59" s="10"/>
      <c r="P59" s="9"/>
      <c r="Q59" s="9"/>
      <c r="R59" s="10"/>
    </row>
    <row r="60" spans="1:19" x14ac:dyDescent="0.2">
      <c r="A60" s="7"/>
      <c r="B60" s="7"/>
      <c r="C60" s="8" t="s">
        <v>50</v>
      </c>
      <c r="D60" s="10"/>
      <c r="E60" s="10"/>
      <c r="F60" s="9">
        <v>7200</v>
      </c>
      <c r="G60" s="10"/>
      <c r="H60" s="11"/>
      <c r="I60" s="11"/>
      <c r="J60" s="9"/>
      <c r="K60" s="10"/>
      <c r="L60" s="10"/>
      <c r="M60" s="10"/>
      <c r="N60" s="9"/>
      <c r="O60" s="9">
        <v>230577.6</v>
      </c>
      <c r="P60" s="26">
        <v>252000</v>
      </c>
      <c r="Q60" s="9"/>
      <c r="R60" s="10"/>
    </row>
    <row r="61" spans="1:19" ht="34.5" customHeight="1" x14ac:dyDescent="0.2">
      <c r="A61" s="7"/>
      <c r="B61" s="7"/>
      <c r="C61" s="53" t="s">
        <v>51</v>
      </c>
      <c r="D61" s="15">
        <v>703000</v>
      </c>
      <c r="E61" s="15">
        <f>SUM(E59:E60)</f>
        <v>703000</v>
      </c>
      <c r="F61" s="15">
        <f>SUM(F60)</f>
        <v>7200</v>
      </c>
      <c r="G61" s="15"/>
      <c r="H61" s="22"/>
      <c r="I61" s="22"/>
      <c r="J61" s="15"/>
      <c r="K61" s="15"/>
      <c r="L61" s="15"/>
      <c r="M61" s="15"/>
      <c r="N61" s="15"/>
      <c r="O61" s="15">
        <f t="shared" ref="O61:P61" si="10">SUM(O60)</f>
        <v>230577.6</v>
      </c>
      <c r="P61" s="15">
        <f t="shared" si="10"/>
        <v>252000</v>
      </c>
      <c r="Q61" s="15"/>
      <c r="R61" s="17">
        <f t="shared" si="2"/>
        <v>213222.40000000002</v>
      </c>
    </row>
    <row r="62" spans="1:19" x14ac:dyDescent="0.2">
      <c r="A62" s="7"/>
      <c r="B62" s="7"/>
      <c r="C62" s="8" t="s">
        <v>52</v>
      </c>
      <c r="D62" s="9">
        <v>1000000</v>
      </c>
      <c r="E62" s="9">
        <v>900000</v>
      </c>
      <c r="F62" s="10"/>
      <c r="G62" s="10"/>
      <c r="H62" s="11"/>
      <c r="I62" s="11"/>
      <c r="J62" s="9"/>
      <c r="K62" s="10"/>
      <c r="L62" s="10"/>
      <c r="M62" s="10"/>
      <c r="N62" s="9"/>
      <c r="O62" s="10"/>
      <c r="P62" s="9"/>
      <c r="Q62" s="9"/>
      <c r="R62" s="10"/>
    </row>
    <row r="63" spans="1:19" x14ac:dyDescent="0.2">
      <c r="A63" s="7"/>
      <c r="B63" s="7"/>
      <c r="C63" s="8" t="s">
        <v>53</v>
      </c>
      <c r="D63" s="10"/>
      <c r="E63" s="10"/>
      <c r="F63" s="9">
        <v>4560</v>
      </c>
      <c r="G63" s="10"/>
      <c r="H63" s="11"/>
      <c r="I63" s="11"/>
      <c r="J63" s="9"/>
      <c r="K63" s="10"/>
      <c r="L63" s="10"/>
      <c r="M63" s="10"/>
      <c r="N63" s="9"/>
      <c r="O63" s="10"/>
      <c r="P63" s="9"/>
      <c r="Q63" s="9"/>
      <c r="R63" s="10"/>
    </row>
    <row r="64" spans="1:19" ht="34.5" customHeight="1" x14ac:dyDescent="0.2">
      <c r="A64" s="7"/>
      <c r="B64" s="7"/>
      <c r="C64" s="53" t="s">
        <v>54</v>
      </c>
      <c r="D64" s="15">
        <v>1000000</v>
      </c>
      <c r="E64" s="15">
        <f>SUM(E62:E63)</f>
        <v>900000</v>
      </c>
      <c r="F64" s="15">
        <f>SUM(F63)</f>
        <v>4560</v>
      </c>
      <c r="G64" s="56"/>
      <c r="H64" s="22"/>
      <c r="I64" s="22"/>
      <c r="J64" s="15"/>
      <c r="K64" s="56"/>
      <c r="L64" s="56"/>
      <c r="M64" s="56"/>
      <c r="N64" s="15"/>
      <c r="O64" s="56"/>
      <c r="P64" s="15"/>
      <c r="Q64" s="15"/>
      <c r="R64" s="17">
        <f t="shared" si="2"/>
        <v>895440</v>
      </c>
      <c r="S64" s="3"/>
    </row>
    <row r="65" spans="1:18" ht="34.5" customHeight="1" x14ac:dyDescent="0.2">
      <c r="A65" s="7"/>
      <c r="B65" s="7"/>
      <c r="C65" s="53" t="s">
        <v>55</v>
      </c>
      <c r="D65" s="15">
        <v>1703000</v>
      </c>
      <c r="E65" s="15">
        <f>SUM(E61+E64)</f>
        <v>1603000</v>
      </c>
      <c r="F65" s="15">
        <f t="shared" ref="F65:O65" si="11">SUM(F60+F63)</f>
        <v>11760</v>
      </c>
      <c r="G65" s="15"/>
      <c r="H65" s="22"/>
      <c r="I65" s="22"/>
      <c r="J65" s="15"/>
      <c r="K65" s="15"/>
      <c r="L65" s="15"/>
      <c r="M65" s="15"/>
      <c r="N65" s="15"/>
      <c r="O65" s="15">
        <f t="shared" si="11"/>
        <v>230577.6</v>
      </c>
      <c r="P65" s="15">
        <f>SUM(P61+P64)</f>
        <v>252000</v>
      </c>
      <c r="Q65" s="15"/>
      <c r="R65" s="17"/>
    </row>
    <row r="66" spans="1:18" x14ac:dyDescent="0.2">
      <c r="A66" s="7"/>
      <c r="B66" s="7"/>
      <c r="C66" s="29">
        <v>621000</v>
      </c>
      <c r="D66" s="19"/>
      <c r="E66" s="19">
        <v>1000</v>
      </c>
      <c r="F66" s="19"/>
      <c r="G66" s="19"/>
      <c r="H66" s="20"/>
      <c r="I66" s="20"/>
      <c r="J66" s="19"/>
      <c r="K66" s="19"/>
      <c r="L66" s="19"/>
      <c r="M66" s="30">
        <v>1000</v>
      </c>
      <c r="N66" s="19"/>
      <c r="O66" s="19"/>
      <c r="P66" s="19"/>
      <c r="Q66" s="19"/>
      <c r="R66" s="21"/>
    </row>
    <row r="67" spans="1:18" x14ac:dyDescent="0.2">
      <c r="A67" s="7"/>
      <c r="B67" s="7"/>
      <c r="C67" s="29">
        <v>621900</v>
      </c>
      <c r="D67" s="19"/>
      <c r="E67" s="19"/>
      <c r="F67" s="19"/>
      <c r="G67" s="19"/>
      <c r="H67" s="20"/>
      <c r="I67" s="20"/>
      <c r="J67" s="19"/>
      <c r="K67" s="19"/>
      <c r="L67" s="19"/>
      <c r="M67" s="19"/>
      <c r="N67" s="9"/>
      <c r="O67" s="19"/>
      <c r="P67" s="19"/>
      <c r="Q67" s="19"/>
      <c r="R67" s="21"/>
    </row>
    <row r="68" spans="1:18" ht="34.5" customHeight="1" x14ac:dyDescent="0.2">
      <c r="A68" s="7"/>
      <c r="B68" s="7"/>
      <c r="C68" s="53" t="s">
        <v>121</v>
      </c>
      <c r="D68" s="15"/>
      <c r="E68" s="15">
        <f>SUM(E66:E67)</f>
        <v>1000</v>
      </c>
      <c r="F68" s="15"/>
      <c r="G68" s="15"/>
      <c r="H68" s="22"/>
      <c r="I68" s="22"/>
      <c r="J68" s="15"/>
      <c r="K68" s="15"/>
      <c r="L68" s="15"/>
      <c r="M68" s="15">
        <f>SUM(M66:M67)</f>
        <v>1000</v>
      </c>
      <c r="N68" s="15"/>
      <c r="O68" s="15"/>
      <c r="P68" s="15"/>
      <c r="Q68" s="15"/>
      <c r="R68" s="17">
        <f t="shared" si="2"/>
        <v>0</v>
      </c>
    </row>
    <row r="69" spans="1:18" ht="34.5" customHeight="1" x14ac:dyDescent="0.2">
      <c r="A69" s="7"/>
      <c r="B69" s="7"/>
      <c r="C69" s="53" t="s">
        <v>120</v>
      </c>
      <c r="D69" s="15"/>
      <c r="E69" s="15">
        <f>SUM(E68)</f>
        <v>1000</v>
      </c>
      <c r="F69" s="15"/>
      <c r="G69" s="15"/>
      <c r="H69" s="22"/>
      <c r="I69" s="22"/>
      <c r="J69" s="15"/>
      <c r="K69" s="15"/>
      <c r="L69" s="15"/>
      <c r="M69" s="15">
        <f>SUM(M68)</f>
        <v>1000</v>
      </c>
      <c r="N69" s="15"/>
      <c r="O69" s="15"/>
      <c r="P69" s="15"/>
      <c r="Q69" s="15"/>
      <c r="R69" s="17"/>
    </row>
    <row r="70" spans="1:18" ht="11.25" customHeight="1" x14ac:dyDescent="0.2">
      <c r="A70" s="7"/>
      <c r="B70" s="90" t="s">
        <v>56</v>
      </c>
      <c r="C70" s="91"/>
      <c r="D70" s="31">
        <v>905850000</v>
      </c>
      <c r="E70" s="31">
        <f>SUM(E58+E65+E69)</f>
        <v>842883000</v>
      </c>
      <c r="F70" s="31">
        <f>SUM(F58+F65+F69)</f>
        <v>92683519.789999992</v>
      </c>
      <c r="G70" s="31">
        <f>SUM(G58+G69)</f>
        <v>73178497.290000007</v>
      </c>
      <c r="H70" s="32">
        <f>SUM(H58+H69)</f>
        <v>63657935.399999991</v>
      </c>
      <c r="I70" s="32">
        <f>SUM(I58+I69)</f>
        <v>56451392.670000002</v>
      </c>
      <c r="J70" s="31">
        <f>SUM(J58+J69)</f>
        <v>70111165.050000012</v>
      </c>
      <c r="K70" s="31">
        <f>SUM(K7+K11+K13+K17+K20+K29+K34+K44+K47+K50+K57)</f>
        <v>57428027.25999999</v>
      </c>
      <c r="L70" s="31">
        <f t="shared" ref="L70:M70" si="12">SUM(L58+L69)</f>
        <v>70680291.550000012</v>
      </c>
      <c r="M70" s="31">
        <f t="shared" si="12"/>
        <v>77800604.519999996</v>
      </c>
      <c r="N70" s="31">
        <f>SUM(N58+N69+N68)</f>
        <v>77801296.709999993</v>
      </c>
      <c r="O70" s="31">
        <f>SUM(O58+O65+O69)</f>
        <v>68314061.929999992</v>
      </c>
      <c r="P70" s="31">
        <f>SUM(P58+P65+P69)</f>
        <v>116215366.75999999</v>
      </c>
      <c r="Q70" s="31">
        <f t="shared" ref="Q70" si="13">SUM(Q58+Q65+Q69)</f>
        <v>15823684.309999999</v>
      </c>
      <c r="R70" s="33">
        <f t="shared" si="2"/>
        <v>2737156.760000173</v>
      </c>
    </row>
    <row r="71" spans="1:18" x14ac:dyDescent="0.2">
      <c r="A71" s="7"/>
      <c r="B71" s="7" t="s">
        <v>57</v>
      </c>
      <c r="C71" s="8" t="s">
        <v>10</v>
      </c>
      <c r="D71" s="9">
        <v>72183000</v>
      </c>
      <c r="E71" s="9">
        <v>78183000</v>
      </c>
      <c r="F71" s="10"/>
      <c r="G71" s="10" t="s">
        <v>119</v>
      </c>
      <c r="H71" s="11"/>
      <c r="I71" s="11"/>
      <c r="J71" s="9"/>
      <c r="K71" s="10"/>
      <c r="L71" s="10"/>
      <c r="M71" s="10"/>
      <c r="N71" s="9"/>
      <c r="O71" s="10"/>
      <c r="P71" s="9"/>
      <c r="Q71" s="9"/>
      <c r="R71" s="10"/>
    </row>
    <row r="72" spans="1:18" x14ac:dyDescent="0.2">
      <c r="A72" s="7"/>
      <c r="B72" s="7"/>
      <c r="C72" s="8" t="s">
        <v>11</v>
      </c>
      <c r="D72" s="10"/>
      <c r="E72" s="10"/>
      <c r="F72" s="9">
        <v>5787176.5800000001</v>
      </c>
      <c r="G72" s="9">
        <v>6116246.96</v>
      </c>
      <c r="H72" s="11">
        <v>6529759.9000000004</v>
      </c>
      <c r="I72" s="11">
        <v>6374498.5800000001</v>
      </c>
      <c r="J72" s="9">
        <v>6459731.7000000002</v>
      </c>
      <c r="K72" s="9">
        <v>6347971.9400000004</v>
      </c>
      <c r="L72" s="12">
        <v>6695263.4400000004</v>
      </c>
      <c r="M72" s="9">
        <v>6581417</v>
      </c>
      <c r="N72" s="9">
        <v>6730733.3399999999</v>
      </c>
      <c r="O72" s="9">
        <v>6613294.6799999997</v>
      </c>
      <c r="P72" s="26">
        <v>6696039.6699999999</v>
      </c>
      <c r="Q72" s="9">
        <v>6526771.3600000003</v>
      </c>
      <c r="R72" s="10"/>
    </row>
    <row r="73" spans="1:18" ht="22.5" x14ac:dyDescent="0.2">
      <c r="A73" s="7"/>
      <c r="B73" s="7"/>
      <c r="C73" s="53" t="s">
        <v>12</v>
      </c>
      <c r="D73" s="15">
        <v>72183000</v>
      </c>
      <c r="E73" s="15">
        <f>SUM(E71:E72)</f>
        <v>78183000</v>
      </c>
      <c r="F73" s="15">
        <f>SUM(F72)</f>
        <v>5787176.5800000001</v>
      </c>
      <c r="G73" s="15">
        <f>SUM(G72)</f>
        <v>6116246.96</v>
      </c>
      <c r="H73" s="22">
        <f t="shared" ref="H73:Q73" si="14">SUM(H72)</f>
        <v>6529759.9000000004</v>
      </c>
      <c r="I73" s="22">
        <f t="shared" si="14"/>
        <v>6374498.5800000001</v>
      </c>
      <c r="J73" s="15">
        <f t="shared" si="14"/>
        <v>6459731.7000000002</v>
      </c>
      <c r="K73" s="15">
        <f t="shared" si="14"/>
        <v>6347971.9400000004</v>
      </c>
      <c r="L73" s="15">
        <f t="shared" si="14"/>
        <v>6695263.4400000004</v>
      </c>
      <c r="M73" s="15">
        <f t="shared" si="14"/>
        <v>6581417</v>
      </c>
      <c r="N73" s="15">
        <f t="shared" ref="N73:O73" si="15">SUM(N72)</f>
        <v>6730733.3399999999</v>
      </c>
      <c r="O73" s="15">
        <f t="shared" si="15"/>
        <v>6613294.6799999997</v>
      </c>
      <c r="P73" s="15">
        <f t="shared" si="14"/>
        <v>6696039.6699999999</v>
      </c>
      <c r="Q73" s="15">
        <f t="shared" si="14"/>
        <v>6526771.3600000003</v>
      </c>
      <c r="R73" s="17">
        <f t="shared" si="2"/>
        <v>724094.85000000615</v>
      </c>
    </row>
    <row r="74" spans="1:18" x14ac:dyDescent="0.2">
      <c r="A74" s="7"/>
      <c r="B74" s="7"/>
      <c r="C74" s="8" t="s">
        <v>13</v>
      </c>
      <c r="D74" s="9">
        <v>10936000</v>
      </c>
      <c r="E74" s="9">
        <v>11936000</v>
      </c>
      <c r="F74" s="10"/>
      <c r="G74" s="10"/>
      <c r="H74" s="11"/>
      <c r="I74" s="11"/>
      <c r="J74" s="9"/>
      <c r="K74" s="10"/>
      <c r="L74" s="10"/>
      <c r="M74" s="10"/>
      <c r="N74" s="9"/>
      <c r="O74" s="10"/>
      <c r="P74" s="9"/>
      <c r="Q74" s="9"/>
      <c r="R74" s="10"/>
    </row>
    <row r="75" spans="1:18" x14ac:dyDescent="0.2">
      <c r="A75" s="7"/>
      <c r="B75" s="7"/>
      <c r="C75" s="8" t="s">
        <v>14</v>
      </c>
      <c r="D75" s="10"/>
      <c r="E75" s="10"/>
      <c r="F75" s="9">
        <v>578717.67000000004</v>
      </c>
      <c r="G75" s="9">
        <v>611624.71</v>
      </c>
      <c r="H75" s="11">
        <v>652976</v>
      </c>
      <c r="I75" s="11">
        <v>637449.86</v>
      </c>
      <c r="J75" s="9">
        <v>645973.18000000005</v>
      </c>
      <c r="K75" s="9">
        <v>634797.19999999995</v>
      </c>
      <c r="L75" s="12">
        <v>669526.38</v>
      </c>
      <c r="M75" s="9">
        <v>658141.69999999995</v>
      </c>
      <c r="N75" s="18">
        <v>673073.38</v>
      </c>
      <c r="O75" s="9">
        <v>661329.49</v>
      </c>
      <c r="P75" s="26">
        <v>669603.98</v>
      </c>
      <c r="Q75" s="9">
        <v>652677.12</v>
      </c>
      <c r="R75" s="10"/>
    </row>
    <row r="76" spans="1:18" x14ac:dyDescent="0.2">
      <c r="A76" s="7"/>
      <c r="B76" s="7"/>
      <c r="C76" s="8" t="s">
        <v>15</v>
      </c>
      <c r="D76" s="10"/>
      <c r="E76" s="10"/>
      <c r="F76" s="9">
        <v>298039.59000000003</v>
      </c>
      <c r="G76" s="9">
        <v>314986.74</v>
      </c>
      <c r="H76" s="11">
        <v>336282.65</v>
      </c>
      <c r="I76" s="11">
        <v>328286.7</v>
      </c>
      <c r="J76" s="9">
        <v>332676.21000000002</v>
      </c>
      <c r="K76" s="9">
        <v>326920.57</v>
      </c>
      <c r="L76" s="12">
        <v>344806.07</v>
      </c>
      <c r="M76" s="9">
        <v>338942.98</v>
      </c>
      <c r="N76" s="18">
        <v>346632.78</v>
      </c>
      <c r="O76" s="9">
        <v>340584.69</v>
      </c>
      <c r="P76" s="26">
        <v>344846.06</v>
      </c>
      <c r="Q76" s="9">
        <v>336128.71</v>
      </c>
      <c r="R76" s="10"/>
    </row>
    <row r="77" spans="1:18" ht="22.5" x14ac:dyDescent="0.2">
      <c r="A77" s="7"/>
      <c r="B77" s="7"/>
      <c r="C77" s="53" t="s">
        <v>16</v>
      </c>
      <c r="D77" s="15">
        <v>10936000</v>
      </c>
      <c r="E77" s="15">
        <f>SUM(E74:E76)</f>
        <v>11936000</v>
      </c>
      <c r="F77" s="15">
        <f>SUM(F75:F76)</f>
        <v>876757.26</v>
      </c>
      <c r="G77" s="15">
        <f>SUM(G75:G76)</f>
        <v>926611.45</v>
      </c>
      <c r="H77" s="22">
        <f t="shared" ref="H77:Q77" si="16">SUM(H75:H76)</f>
        <v>989258.65</v>
      </c>
      <c r="I77" s="22">
        <f t="shared" si="16"/>
        <v>965736.56</v>
      </c>
      <c r="J77" s="15">
        <f t="shared" si="16"/>
        <v>978649.39000000013</v>
      </c>
      <c r="K77" s="15">
        <f t="shared" si="16"/>
        <v>961717.77</v>
      </c>
      <c r="L77" s="15">
        <f t="shared" si="16"/>
        <v>1014332.45</v>
      </c>
      <c r="M77" s="15">
        <f t="shared" si="16"/>
        <v>997084.67999999993</v>
      </c>
      <c r="N77" s="15">
        <f t="shared" ref="N77:O77" si="17">SUM(N75:N76)</f>
        <v>1019706.16</v>
      </c>
      <c r="O77" s="15">
        <f t="shared" si="17"/>
        <v>1001914.1799999999</v>
      </c>
      <c r="P77" s="15">
        <f t="shared" si="16"/>
        <v>1014450.04</v>
      </c>
      <c r="Q77" s="15">
        <f t="shared" si="16"/>
        <v>988805.83000000007</v>
      </c>
      <c r="R77" s="17">
        <f t="shared" si="2"/>
        <v>200975.58000000007</v>
      </c>
    </row>
    <row r="78" spans="1:18" x14ac:dyDescent="0.2">
      <c r="A78" s="7"/>
      <c r="B78" s="7"/>
      <c r="C78" s="8" t="s">
        <v>19</v>
      </c>
      <c r="D78" s="9">
        <v>386000</v>
      </c>
      <c r="E78" s="9">
        <v>386000</v>
      </c>
      <c r="F78" s="10"/>
      <c r="G78" s="10"/>
      <c r="H78" s="11"/>
      <c r="I78" s="11"/>
      <c r="J78" s="9"/>
      <c r="K78" s="10"/>
      <c r="L78" s="10"/>
      <c r="M78" s="10"/>
      <c r="N78" s="9"/>
      <c r="O78" s="10"/>
      <c r="P78" s="9"/>
      <c r="Q78" s="9"/>
      <c r="R78" s="10"/>
    </row>
    <row r="79" spans="1:18" x14ac:dyDescent="0.2">
      <c r="A79" s="7"/>
      <c r="B79" s="7"/>
      <c r="C79" s="8">
        <v>414300</v>
      </c>
      <c r="D79" s="9"/>
      <c r="E79" s="9"/>
      <c r="F79" s="10"/>
      <c r="G79" s="10"/>
      <c r="H79" s="11"/>
      <c r="I79" s="11"/>
      <c r="J79" s="9"/>
      <c r="K79" s="10"/>
      <c r="L79" s="10"/>
      <c r="M79" s="10"/>
      <c r="N79" s="18">
        <v>98534</v>
      </c>
      <c r="O79" s="18"/>
      <c r="P79" s="9"/>
      <c r="Q79" s="9"/>
      <c r="R79" s="10"/>
    </row>
    <row r="80" spans="1:18" x14ac:dyDescent="0.2">
      <c r="A80" s="7"/>
      <c r="B80" s="7"/>
      <c r="C80" s="8" t="s">
        <v>58</v>
      </c>
      <c r="D80" s="10"/>
      <c r="E80" s="10"/>
      <c r="F80" s="9">
        <v>43150</v>
      </c>
      <c r="G80" s="10"/>
      <c r="H80" s="11"/>
      <c r="I80" s="11"/>
      <c r="J80" s="9"/>
      <c r="K80" s="10"/>
      <c r="L80" s="12">
        <v>56307</v>
      </c>
      <c r="M80" s="9">
        <v>112614</v>
      </c>
      <c r="N80" s="10"/>
      <c r="O80" s="10"/>
      <c r="P80" s="9"/>
      <c r="Q80" s="9"/>
      <c r="R80" s="10"/>
    </row>
    <row r="81" spans="1:18" ht="35.25" customHeight="1" x14ac:dyDescent="0.2">
      <c r="A81" s="7"/>
      <c r="B81" s="7"/>
      <c r="C81" s="53" t="s">
        <v>20</v>
      </c>
      <c r="D81" s="15">
        <v>386000</v>
      </c>
      <c r="E81" s="15">
        <f>SUM(E78:E80)</f>
        <v>386000</v>
      </c>
      <c r="F81" s="15">
        <f>SUM(F80)</f>
        <v>43150</v>
      </c>
      <c r="G81" s="15"/>
      <c r="H81" s="15"/>
      <c r="I81" s="15"/>
      <c r="J81" s="15"/>
      <c r="K81" s="15"/>
      <c r="L81" s="15">
        <f t="shared" ref="L81" si="18">SUM(L80)</f>
        <v>56307</v>
      </c>
      <c r="M81" s="15">
        <f t="shared" ref="M81" si="19">SUM(M80)</f>
        <v>112614</v>
      </c>
      <c r="N81" s="15">
        <f>SUM(N79:N80)</f>
        <v>98534</v>
      </c>
      <c r="O81" s="15"/>
      <c r="P81" s="15"/>
      <c r="Q81" s="15"/>
      <c r="R81" s="17">
        <f t="shared" si="2"/>
        <v>75395</v>
      </c>
    </row>
    <row r="82" spans="1:18" x14ac:dyDescent="0.2">
      <c r="A82" s="7"/>
      <c r="B82" s="7"/>
      <c r="C82" s="8" t="s">
        <v>21</v>
      </c>
      <c r="D82" s="9">
        <v>500000</v>
      </c>
      <c r="E82" s="9">
        <v>800000</v>
      </c>
      <c r="F82" s="10"/>
      <c r="G82" s="9"/>
      <c r="H82" s="11"/>
      <c r="I82" s="11"/>
      <c r="J82" s="9"/>
      <c r="K82" s="10"/>
      <c r="L82" s="10"/>
      <c r="M82" s="10"/>
      <c r="N82" s="10"/>
      <c r="O82" s="10"/>
      <c r="P82" s="9"/>
      <c r="Q82" s="9"/>
      <c r="R82" s="10"/>
    </row>
    <row r="83" spans="1:18" x14ac:dyDescent="0.2">
      <c r="A83" s="7"/>
      <c r="B83" s="7"/>
      <c r="C83" s="8" t="s">
        <v>22</v>
      </c>
      <c r="D83" s="10"/>
      <c r="E83" s="10"/>
      <c r="F83" s="9">
        <v>72996.149999999994</v>
      </c>
      <c r="G83" s="9">
        <v>60648.43</v>
      </c>
      <c r="H83" s="11">
        <v>74430.720000000001</v>
      </c>
      <c r="I83" s="11">
        <v>82212.53</v>
      </c>
      <c r="J83" s="9">
        <v>61572.42</v>
      </c>
      <c r="K83" s="9">
        <v>66933.64</v>
      </c>
      <c r="L83" s="12">
        <v>65974.55</v>
      </c>
      <c r="M83" s="9">
        <v>14956.52</v>
      </c>
      <c r="N83" s="18">
        <v>71003.039999999994</v>
      </c>
      <c r="O83" s="9">
        <v>62682.78</v>
      </c>
      <c r="P83" s="26">
        <v>70251.789999999994</v>
      </c>
      <c r="Q83" s="9">
        <v>76125.72</v>
      </c>
      <c r="R83" s="10"/>
    </row>
    <row r="84" spans="1:18" ht="22.5" x14ac:dyDescent="0.2">
      <c r="A84" s="7"/>
      <c r="B84" s="7"/>
      <c r="C84" s="53" t="s">
        <v>23</v>
      </c>
      <c r="D84" s="15">
        <v>500000</v>
      </c>
      <c r="E84" s="15">
        <f>SUM(E82:E83)</f>
        <v>800000</v>
      </c>
      <c r="F84" s="15">
        <f>SUM(F83)</f>
        <v>72996.149999999994</v>
      </c>
      <c r="G84" s="15">
        <f>SUM(G83)</f>
        <v>60648.43</v>
      </c>
      <c r="H84" s="22">
        <f t="shared" ref="H84:Q84" si="20">SUM(H83)</f>
        <v>74430.720000000001</v>
      </c>
      <c r="I84" s="22">
        <f t="shared" si="20"/>
        <v>82212.53</v>
      </c>
      <c r="J84" s="15">
        <f t="shared" si="20"/>
        <v>61572.42</v>
      </c>
      <c r="K84" s="15">
        <f t="shared" si="20"/>
        <v>66933.64</v>
      </c>
      <c r="L84" s="15">
        <f t="shared" si="20"/>
        <v>65974.55</v>
      </c>
      <c r="M84" s="15">
        <f t="shared" si="20"/>
        <v>14956.52</v>
      </c>
      <c r="N84" s="15">
        <f t="shared" ref="N84:O84" si="21">SUM(N83)</f>
        <v>71003.039999999994</v>
      </c>
      <c r="O84" s="15">
        <f t="shared" si="21"/>
        <v>62682.78</v>
      </c>
      <c r="P84" s="15">
        <f t="shared" si="20"/>
        <v>70251.789999999994</v>
      </c>
      <c r="Q84" s="15">
        <f t="shared" si="20"/>
        <v>76125.72</v>
      </c>
      <c r="R84" s="17">
        <f t="shared" si="2"/>
        <v>20211.709999999948</v>
      </c>
    </row>
    <row r="85" spans="1:18" x14ac:dyDescent="0.2">
      <c r="A85" s="7"/>
      <c r="B85" s="7"/>
      <c r="C85" s="8" t="s">
        <v>59</v>
      </c>
      <c r="D85" s="9">
        <v>250000</v>
      </c>
      <c r="E85" s="9">
        <v>230000</v>
      </c>
      <c r="F85" s="10"/>
      <c r="G85" s="10"/>
      <c r="H85" s="11"/>
      <c r="I85" s="11"/>
      <c r="J85" s="9"/>
      <c r="K85" s="10"/>
      <c r="L85" s="10"/>
      <c r="M85" s="10"/>
      <c r="N85" s="10"/>
      <c r="O85" s="10"/>
      <c r="P85" s="9"/>
      <c r="Q85" s="9"/>
      <c r="R85" s="10"/>
    </row>
    <row r="86" spans="1:18" x14ac:dyDescent="0.2">
      <c r="A86" s="7"/>
      <c r="B86" s="7"/>
      <c r="C86" s="8">
        <v>416100</v>
      </c>
      <c r="D86" s="9"/>
      <c r="E86" s="9"/>
      <c r="F86" s="10"/>
      <c r="G86" s="10"/>
      <c r="H86" s="11"/>
      <c r="I86" s="11">
        <v>161792</v>
      </c>
      <c r="J86" s="9"/>
      <c r="K86" s="10"/>
      <c r="L86" s="10"/>
      <c r="M86" s="10"/>
      <c r="N86" s="10"/>
      <c r="O86" s="10"/>
      <c r="P86" s="9"/>
      <c r="Q86" s="9"/>
      <c r="R86" s="10"/>
    </row>
    <row r="87" spans="1:18" ht="34.5" customHeight="1" x14ac:dyDescent="0.2">
      <c r="A87" s="7"/>
      <c r="B87" s="7"/>
      <c r="C87" s="53" t="s">
        <v>60</v>
      </c>
      <c r="D87" s="15">
        <v>250000</v>
      </c>
      <c r="E87" s="15">
        <f>SUM(E85:E86)</f>
        <v>230000</v>
      </c>
      <c r="F87" s="56"/>
      <c r="G87" s="56"/>
      <c r="H87" s="22"/>
      <c r="I87" s="22">
        <f t="shared" ref="I87" si="22">SUM(I86)</f>
        <v>161792</v>
      </c>
      <c r="J87" s="15"/>
      <c r="K87" s="56"/>
      <c r="L87" s="56"/>
      <c r="M87" s="56"/>
      <c r="N87" s="56"/>
      <c r="O87" s="56"/>
      <c r="P87" s="15"/>
      <c r="Q87" s="15"/>
      <c r="R87" s="17">
        <f t="shared" si="2"/>
        <v>68208</v>
      </c>
    </row>
    <row r="88" spans="1:18" x14ac:dyDescent="0.2">
      <c r="A88" s="7"/>
      <c r="B88" s="7"/>
      <c r="C88" s="8" t="s">
        <v>24</v>
      </c>
      <c r="D88" s="9">
        <v>411500000</v>
      </c>
      <c r="E88" s="9">
        <v>370350000</v>
      </c>
      <c r="F88" s="10"/>
      <c r="G88" s="10"/>
      <c r="H88" s="11"/>
      <c r="I88" s="11"/>
      <c r="J88" s="9"/>
      <c r="K88" s="10"/>
      <c r="L88" s="10"/>
      <c r="M88" s="10"/>
      <c r="N88" s="10"/>
      <c r="O88" s="10"/>
      <c r="P88" s="9"/>
      <c r="Q88" s="9"/>
      <c r="R88" s="34"/>
    </row>
    <row r="89" spans="1:18" x14ac:dyDescent="0.2">
      <c r="A89" s="7"/>
      <c r="B89" s="7"/>
      <c r="C89" s="8">
        <v>421300</v>
      </c>
      <c r="D89" s="9"/>
      <c r="E89" s="9"/>
      <c r="F89" s="10"/>
      <c r="G89" s="10"/>
      <c r="H89" s="11"/>
      <c r="I89" s="11"/>
      <c r="J89" s="9"/>
      <c r="K89" s="10"/>
      <c r="L89" s="12">
        <v>789491.84</v>
      </c>
      <c r="M89" s="10"/>
      <c r="N89" s="10"/>
      <c r="O89" s="10"/>
      <c r="P89" s="9"/>
      <c r="Q89" s="9"/>
      <c r="R89" s="34"/>
    </row>
    <row r="90" spans="1:18" x14ac:dyDescent="0.2">
      <c r="A90" s="7"/>
      <c r="B90" s="7"/>
      <c r="C90" s="8" t="s">
        <v>25</v>
      </c>
      <c r="D90" s="10"/>
      <c r="E90" s="10"/>
      <c r="F90" s="9">
        <v>1848520.86</v>
      </c>
      <c r="G90" s="9">
        <v>1457129.79</v>
      </c>
      <c r="H90" s="11">
        <v>1402000.87</v>
      </c>
      <c r="I90" s="11">
        <v>1176449.96</v>
      </c>
      <c r="J90" s="9">
        <v>1685208.8</v>
      </c>
      <c r="K90" s="9">
        <v>1336329.58</v>
      </c>
      <c r="L90" s="12">
        <v>1081551.1299999999</v>
      </c>
      <c r="M90" s="9">
        <v>1853677.77</v>
      </c>
      <c r="N90" s="10">
        <v>1464343.98</v>
      </c>
      <c r="O90" s="9">
        <v>1579530.94</v>
      </c>
      <c r="P90" s="26">
        <v>1537768.93</v>
      </c>
      <c r="Q90" s="9">
        <v>299293.78000000003</v>
      </c>
      <c r="R90" s="34"/>
    </row>
    <row r="91" spans="1:18" x14ac:dyDescent="0.2">
      <c r="A91" s="7"/>
      <c r="B91" s="7"/>
      <c r="C91" s="8" t="s">
        <v>26</v>
      </c>
      <c r="D91" s="10"/>
      <c r="E91" s="10"/>
      <c r="F91" s="9">
        <v>26659305.329999998</v>
      </c>
      <c r="G91" s="9">
        <v>1015792.64</v>
      </c>
      <c r="H91" s="11">
        <v>45454365.479999997</v>
      </c>
      <c r="I91" s="11">
        <v>102282.66</v>
      </c>
      <c r="J91" s="9">
        <v>41015071.289999999</v>
      </c>
      <c r="K91" s="9">
        <v>34981822.549999997</v>
      </c>
      <c r="L91" s="12">
        <v>9350851.2799999993</v>
      </c>
      <c r="M91" s="9">
        <v>28919591.699999999</v>
      </c>
      <c r="N91" s="10">
        <v>41976114.909999996</v>
      </c>
      <c r="O91" s="9">
        <v>44630197.020000003</v>
      </c>
      <c r="P91" s="26">
        <v>73585907.140000001</v>
      </c>
      <c r="Q91" s="9">
        <v>-299293.78000000003</v>
      </c>
      <c r="R91" s="34"/>
    </row>
    <row r="92" spans="1:18" x14ac:dyDescent="0.2">
      <c r="A92" s="7"/>
      <c r="B92" s="7"/>
      <c r="C92" s="8" t="s">
        <v>27</v>
      </c>
      <c r="D92" s="10"/>
      <c r="E92" s="10"/>
      <c r="F92" s="9">
        <v>718500</v>
      </c>
      <c r="G92" s="9">
        <v>718500</v>
      </c>
      <c r="H92" s="11">
        <v>718500</v>
      </c>
      <c r="I92" s="11">
        <v>718500</v>
      </c>
      <c r="J92" s="9">
        <v>718500</v>
      </c>
      <c r="K92" s="9">
        <v>718500</v>
      </c>
      <c r="L92" s="12">
        <v>718500</v>
      </c>
      <c r="M92" s="9">
        <v>417193.55</v>
      </c>
      <c r="N92" s="10"/>
      <c r="O92" s="10"/>
      <c r="P92" s="9"/>
      <c r="Q92" s="9"/>
      <c r="R92" s="34"/>
    </row>
    <row r="93" spans="1:18" ht="22.5" x14ac:dyDescent="0.2">
      <c r="A93" s="7"/>
      <c r="B93" s="7"/>
      <c r="C93" s="53" t="s">
        <v>28</v>
      </c>
      <c r="D93" s="15">
        <v>411500000</v>
      </c>
      <c r="E93" s="15">
        <f>SUM(E88:E92)</f>
        <v>370350000</v>
      </c>
      <c r="F93" s="15">
        <f>SUM(F90:F92)</f>
        <v>29226326.189999998</v>
      </c>
      <c r="G93" s="15">
        <f>SUM(G90:G92)</f>
        <v>3191422.43</v>
      </c>
      <c r="H93" s="22">
        <f t="shared" ref="H93:Q93" si="23">SUM(H90:H92)</f>
        <v>47574866.349999994</v>
      </c>
      <c r="I93" s="22">
        <f t="shared" si="23"/>
        <v>1997232.6199999999</v>
      </c>
      <c r="J93" s="15">
        <f t="shared" si="23"/>
        <v>43418780.089999996</v>
      </c>
      <c r="K93" s="15">
        <f t="shared" si="23"/>
        <v>37036652.129999995</v>
      </c>
      <c r="L93" s="15">
        <f>SUM(L89:L92)</f>
        <v>11940394.25</v>
      </c>
      <c r="M93" s="15">
        <f t="shared" si="23"/>
        <v>31190463.02</v>
      </c>
      <c r="N93" s="15">
        <f t="shared" ref="N93:O93" si="24">SUM(N90:N92)</f>
        <v>43440458.889999993</v>
      </c>
      <c r="O93" s="15">
        <f t="shared" si="24"/>
        <v>46209727.960000001</v>
      </c>
      <c r="P93" s="15">
        <f>SUM(P89:P92)</f>
        <v>75123676.070000008</v>
      </c>
      <c r="Q93" s="15">
        <f t="shared" si="23"/>
        <v>0</v>
      </c>
      <c r="R93" s="17">
        <f t="shared" si="2"/>
        <v>-4.4703483581542969E-8</v>
      </c>
    </row>
    <row r="94" spans="1:18" x14ac:dyDescent="0.2">
      <c r="A94" s="7"/>
      <c r="B94" s="7"/>
      <c r="C94" s="8" t="s">
        <v>33</v>
      </c>
      <c r="D94" s="9">
        <v>37500000</v>
      </c>
      <c r="E94" s="9">
        <v>37500000</v>
      </c>
      <c r="F94" s="10"/>
      <c r="G94" s="10"/>
      <c r="H94" s="11"/>
      <c r="I94" s="11"/>
      <c r="J94" s="9"/>
      <c r="K94" s="10"/>
      <c r="L94" s="10"/>
      <c r="M94" s="10"/>
      <c r="N94" s="10"/>
      <c r="O94" s="10"/>
      <c r="P94" s="9"/>
      <c r="Q94" s="9"/>
      <c r="R94" s="10"/>
    </row>
    <row r="95" spans="1:18" x14ac:dyDescent="0.2">
      <c r="A95" s="7"/>
      <c r="B95" s="7"/>
      <c r="C95" s="8" t="s">
        <v>34</v>
      </c>
      <c r="D95" s="10"/>
      <c r="E95" s="10"/>
      <c r="F95" s="9">
        <v>679864.8</v>
      </c>
      <c r="G95" s="9">
        <v>307035.71000000002</v>
      </c>
      <c r="H95" s="11">
        <v>2279784</v>
      </c>
      <c r="I95" s="11">
        <v>679666.8</v>
      </c>
      <c r="J95" s="9">
        <v>679666.8</v>
      </c>
      <c r="K95" s="9">
        <v>2973082.8</v>
      </c>
      <c r="L95" s="12">
        <v>679666.8</v>
      </c>
      <c r="M95" s="9">
        <v>679666.8</v>
      </c>
      <c r="N95" s="18">
        <v>679666.8</v>
      </c>
      <c r="O95" s="9">
        <v>679666.8</v>
      </c>
      <c r="P95" s="26">
        <v>1866298.8</v>
      </c>
      <c r="Q95" s="9">
        <v>483000</v>
      </c>
      <c r="R95" s="10"/>
    </row>
    <row r="96" spans="1:18" x14ac:dyDescent="0.2">
      <c r="A96" s="7"/>
      <c r="B96" s="7"/>
      <c r="C96" s="8" t="s">
        <v>36</v>
      </c>
      <c r="D96" s="10"/>
      <c r="E96" s="10"/>
      <c r="F96" s="9">
        <v>97440.29</v>
      </c>
      <c r="G96" s="9">
        <v>97440.29</v>
      </c>
      <c r="H96" s="11">
        <v>97440.29</v>
      </c>
      <c r="I96" s="11">
        <v>97440.29</v>
      </c>
      <c r="J96" s="9">
        <v>58464.38</v>
      </c>
      <c r="K96" s="10"/>
      <c r="L96" s="12">
        <v>47505.599999999999</v>
      </c>
      <c r="M96" s="9">
        <v>81702</v>
      </c>
      <c r="N96" s="18">
        <v>81702</v>
      </c>
      <c r="O96" s="9">
        <v>81702</v>
      </c>
      <c r="P96" s="26">
        <v>81702</v>
      </c>
      <c r="Q96" s="9"/>
      <c r="R96" s="10"/>
    </row>
    <row r="97" spans="1:18" x14ac:dyDescent="0.2">
      <c r="A97" s="7"/>
      <c r="B97" s="7"/>
      <c r="C97" s="8" t="s">
        <v>37</v>
      </c>
      <c r="D97" s="10"/>
      <c r="E97" s="10"/>
      <c r="F97" s="9">
        <v>2252077.7799999998</v>
      </c>
      <c r="G97" s="9">
        <v>1790492.18</v>
      </c>
      <c r="H97" s="11">
        <v>1555827.42</v>
      </c>
      <c r="I97" s="11">
        <v>1647146.7</v>
      </c>
      <c r="J97" s="9">
        <v>1512747.79</v>
      </c>
      <c r="K97" s="9">
        <v>1547415.8</v>
      </c>
      <c r="L97" s="12">
        <v>1784701.06</v>
      </c>
      <c r="M97" s="9">
        <v>1831123.88</v>
      </c>
      <c r="N97" s="72">
        <v>1836123.88</v>
      </c>
      <c r="O97" s="9">
        <v>1804341.49</v>
      </c>
      <c r="P97" s="26">
        <v>1711138.15</v>
      </c>
      <c r="Q97" s="9">
        <v>4637805.7300000004</v>
      </c>
      <c r="R97" s="10"/>
    </row>
    <row r="98" spans="1:18" x14ac:dyDescent="0.2">
      <c r="A98" s="7"/>
      <c r="B98" s="7"/>
      <c r="C98" s="8">
        <v>423600</v>
      </c>
      <c r="D98" s="10"/>
      <c r="E98" s="10"/>
      <c r="F98" s="9"/>
      <c r="G98" s="9"/>
      <c r="H98" s="11"/>
      <c r="I98" s="11"/>
      <c r="J98" s="9"/>
      <c r="K98" s="9"/>
      <c r="L98" s="12"/>
      <c r="M98" s="9"/>
      <c r="N98" s="18"/>
      <c r="O98" s="9"/>
      <c r="P98" s="26">
        <v>13940</v>
      </c>
      <c r="Q98" s="9">
        <v>15410</v>
      </c>
      <c r="R98" s="10"/>
    </row>
    <row r="99" spans="1:18" x14ac:dyDescent="0.2">
      <c r="A99" s="7"/>
      <c r="B99" s="7"/>
      <c r="C99" s="8">
        <v>423900</v>
      </c>
      <c r="D99" s="10"/>
      <c r="E99" s="10"/>
      <c r="F99" s="9"/>
      <c r="G99" s="9"/>
      <c r="H99" s="11"/>
      <c r="I99" s="11"/>
      <c r="J99" s="9"/>
      <c r="K99" s="9"/>
      <c r="L99" s="12"/>
      <c r="M99" s="9"/>
      <c r="N99" s="18"/>
      <c r="O99" s="9"/>
      <c r="P99" s="26">
        <v>69000</v>
      </c>
      <c r="Q99" s="9">
        <v>520</v>
      </c>
      <c r="R99" s="10"/>
    </row>
    <row r="100" spans="1:18" ht="22.5" x14ac:dyDescent="0.2">
      <c r="A100" s="7"/>
      <c r="B100" s="7"/>
      <c r="C100" s="53" t="s">
        <v>40</v>
      </c>
      <c r="D100" s="15">
        <v>37500000</v>
      </c>
      <c r="E100" s="15">
        <f>SUM(E94:E99)</f>
        <v>37500000</v>
      </c>
      <c r="F100" s="15">
        <f>SUM(F95:F97)</f>
        <v>3029382.87</v>
      </c>
      <c r="G100" s="15">
        <f>SUM(G95:G97)</f>
        <v>2194968.1799999997</v>
      </c>
      <c r="H100" s="22">
        <f t="shared" ref="H100:M100" si="25">SUM(H95:H97)</f>
        <v>3933051.71</v>
      </c>
      <c r="I100" s="22">
        <f t="shared" si="25"/>
        <v>2424253.79</v>
      </c>
      <c r="J100" s="15">
        <f t="shared" si="25"/>
        <v>2250878.9700000002</v>
      </c>
      <c r="K100" s="15">
        <f t="shared" si="25"/>
        <v>4520498.5999999996</v>
      </c>
      <c r="L100" s="15">
        <f t="shared" si="25"/>
        <v>2511873.46</v>
      </c>
      <c r="M100" s="15">
        <f t="shared" si="25"/>
        <v>2592492.6799999997</v>
      </c>
      <c r="N100" s="15">
        <f t="shared" ref="N100:O100" si="26">SUM(N95:N97)</f>
        <v>2597492.6799999997</v>
      </c>
      <c r="O100" s="15">
        <f t="shared" si="26"/>
        <v>2565710.29</v>
      </c>
      <c r="P100" s="15">
        <f>SUM(P95:P99)</f>
        <v>3742078.95</v>
      </c>
      <c r="Q100" s="15">
        <f>SUM(Q95:Q99)</f>
        <v>5136735.7300000004</v>
      </c>
      <c r="R100" s="17">
        <f t="shared" ref="R100:R165" si="27">SUM(E100-F100-G100-H100-I100-J100-K100-L100-M100-N100-O100-P100-Q100)</f>
        <v>582.09000000264496</v>
      </c>
    </row>
    <row r="101" spans="1:18" x14ac:dyDescent="0.2">
      <c r="A101" s="7"/>
      <c r="B101" s="7"/>
      <c r="C101" s="8" t="s">
        <v>43</v>
      </c>
      <c r="D101" s="9">
        <v>10500000</v>
      </c>
      <c r="E101" s="9">
        <v>9450000</v>
      </c>
      <c r="F101" s="10"/>
      <c r="G101" s="10"/>
      <c r="H101" s="11"/>
      <c r="I101" s="11"/>
      <c r="J101" s="9"/>
      <c r="K101" s="10"/>
      <c r="L101" s="10"/>
      <c r="M101" s="10"/>
      <c r="N101" s="10"/>
      <c r="O101" s="10"/>
      <c r="P101" s="9"/>
      <c r="Q101" s="9"/>
      <c r="R101" s="10"/>
    </row>
    <row r="102" spans="1:18" x14ac:dyDescent="0.2">
      <c r="A102" s="7"/>
      <c r="B102" s="7"/>
      <c r="C102" s="8">
        <v>425100</v>
      </c>
      <c r="D102" s="9"/>
      <c r="E102" s="9"/>
      <c r="F102" s="10"/>
      <c r="G102" s="10"/>
      <c r="H102" s="11"/>
      <c r="I102" s="11"/>
      <c r="J102" s="9"/>
      <c r="K102" s="10"/>
      <c r="L102" s="10"/>
      <c r="M102" s="10"/>
      <c r="N102" s="10"/>
      <c r="O102" s="10"/>
      <c r="P102" s="26">
        <v>117936</v>
      </c>
      <c r="Q102" s="9">
        <v>175680</v>
      </c>
      <c r="R102" s="10"/>
    </row>
    <row r="103" spans="1:18" x14ac:dyDescent="0.2">
      <c r="A103" s="7"/>
      <c r="B103" s="7"/>
      <c r="C103" s="8" t="s">
        <v>61</v>
      </c>
      <c r="D103" s="10"/>
      <c r="E103" s="10"/>
      <c r="F103" s="9">
        <v>869340</v>
      </c>
      <c r="G103" s="9">
        <v>895620</v>
      </c>
      <c r="H103" s="11">
        <v>869340</v>
      </c>
      <c r="I103" s="11">
        <v>869340</v>
      </c>
      <c r="J103" s="9">
        <v>869340</v>
      </c>
      <c r="K103" s="9">
        <v>637516</v>
      </c>
      <c r="L103" s="10"/>
      <c r="M103" s="9">
        <v>316800</v>
      </c>
      <c r="N103" s="18">
        <v>475200</v>
      </c>
      <c r="O103" s="9">
        <v>475200</v>
      </c>
      <c r="P103" s="26">
        <v>616128</v>
      </c>
      <c r="Q103" s="9">
        <v>475200</v>
      </c>
      <c r="R103" s="10"/>
    </row>
    <row r="104" spans="1:18" ht="34.5" customHeight="1" x14ac:dyDescent="0.2">
      <c r="A104" s="7"/>
      <c r="B104" s="7"/>
      <c r="C104" s="53" t="s">
        <v>44</v>
      </c>
      <c r="D104" s="15">
        <v>10500000</v>
      </c>
      <c r="E104" s="15">
        <f>SUM(E101:E103)</f>
        <v>9450000</v>
      </c>
      <c r="F104" s="15">
        <f>SUM(F103)</f>
        <v>869340</v>
      </c>
      <c r="G104" s="15">
        <f>SUM(G103)</f>
        <v>895620</v>
      </c>
      <c r="H104" s="22">
        <f t="shared" ref="H104:M104" si="28">SUM(H103)</f>
        <v>869340</v>
      </c>
      <c r="I104" s="22">
        <f t="shared" si="28"/>
        <v>869340</v>
      </c>
      <c r="J104" s="15">
        <f t="shared" si="28"/>
        <v>869340</v>
      </c>
      <c r="K104" s="15">
        <f t="shared" si="28"/>
        <v>637516</v>
      </c>
      <c r="L104" s="15"/>
      <c r="M104" s="15">
        <f t="shared" si="28"/>
        <v>316800</v>
      </c>
      <c r="N104" s="15">
        <f t="shared" ref="N104:O104" si="29">SUM(N103)</f>
        <v>475200</v>
      </c>
      <c r="O104" s="15">
        <f t="shared" si="29"/>
        <v>475200</v>
      </c>
      <c r="P104" s="15">
        <f>SUM(P102:P103)</f>
        <v>734064</v>
      </c>
      <c r="Q104" s="15">
        <f>SUM(Q102:Q103)</f>
        <v>650880</v>
      </c>
      <c r="R104" s="17">
        <f t="shared" si="27"/>
        <v>1787360</v>
      </c>
    </row>
    <row r="105" spans="1:18" x14ac:dyDescent="0.2">
      <c r="A105" s="7"/>
      <c r="B105" s="7"/>
      <c r="C105" s="8" t="s">
        <v>45</v>
      </c>
      <c r="D105" s="9">
        <v>1000000</v>
      </c>
      <c r="E105" s="9">
        <v>1000000</v>
      </c>
      <c r="F105" s="10"/>
      <c r="G105" s="10"/>
      <c r="H105" s="11"/>
      <c r="I105" s="11"/>
      <c r="J105" s="9"/>
      <c r="K105" s="10"/>
      <c r="L105" s="10"/>
      <c r="M105" s="10"/>
      <c r="N105" s="10"/>
      <c r="O105" s="10"/>
      <c r="P105" s="9"/>
      <c r="Q105" s="9"/>
      <c r="R105" s="10"/>
    </row>
    <row r="106" spans="1:18" x14ac:dyDescent="0.2">
      <c r="A106" s="7"/>
      <c r="B106" s="7"/>
      <c r="C106" s="8">
        <v>426300</v>
      </c>
      <c r="D106" s="9"/>
      <c r="E106" s="9"/>
      <c r="F106" s="10"/>
      <c r="G106" s="10"/>
      <c r="H106" s="11"/>
      <c r="I106" s="11"/>
      <c r="J106" s="9"/>
      <c r="K106" s="10"/>
      <c r="L106" s="10"/>
      <c r="M106" s="10"/>
      <c r="N106" s="10"/>
      <c r="O106" s="10"/>
      <c r="P106" s="9"/>
      <c r="Q106" s="9">
        <v>35200</v>
      </c>
      <c r="R106" s="10"/>
    </row>
    <row r="107" spans="1:18" x14ac:dyDescent="0.2">
      <c r="A107" s="7"/>
      <c r="B107" s="7"/>
      <c r="C107" s="8" t="s">
        <v>62</v>
      </c>
      <c r="D107" s="10"/>
      <c r="E107" s="10"/>
      <c r="F107" s="9">
        <v>241517.7</v>
      </c>
      <c r="G107" s="9">
        <v>154222.72</v>
      </c>
      <c r="H107" s="11">
        <v>210757.01</v>
      </c>
      <c r="I107" s="11">
        <v>271964.86</v>
      </c>
      <c r="J107" s="9"/>
      <c r="K107" s="10"/>
      <c r="L107" s="10"/>
      <c r="M107" s="10"/>
      <c r="N107" s="10"/>
      <c r="O107" s="10"/>
      <c r="P107" s="9"/>
      <c r="Q107" s="9"/>
      <c r="R107" s="10"/>
    </row>
    <row r="108" spans="1:18" x14ac:dyDescent="0.2">
      <c r="A108" s="7"/>
      <c r="B108" s="7"/>
      <c r="C108" s="8">
        <v>426800</v>
      </c>
      <c r="D108" s="10"/>
      <c r="E108" s="10"/>
      <c r="F108" s="9"/>
      <c r="G108" s="9"/>
      <c r="H108" s="11"/>
      <c r="I108" s="11"/>
      <c r="J108" s="9"/>
      <c r="K108" s="10"/>
      <c r="L108" s="10"/>
      <c r="M108" s="10"/>
      <c r="N108" s="10"/>
      <c r="O108" s="10"/>
      <c r="P108" s="9"/>
      <c r="Q108" s="9">
        <v>12096</v>
      </c>
      <c r="R108" s="10"/>
    </row>
    <row r="109" spans="1:18" x14ac:dyDescent="0.2">
      <c r="A109" s="7"/>
      <c r="B109" s="7"/>
      <c r="C109" s="8" t="s">
        <v>63</v>
      </c>
      <c r="D109" s="10"/>
      <c r="E109" s="10"/>
      <c r="F109" s="9">
        <v>6100</v>
      </c>
      <c r="G109" s="30"/>
      <c r="H109" s="11"/>
      <c r="I109" s="11"/>
      <c r="J109" s="9"/>
      <c r="K109" s="10"/>
      <c r="L109" s="10"/>
      <c r="M109" s="10"/>
      <c r="N109" s="18">
        <v>7470</v>
      </c>
      <c r="O109" s="18"/>
      <c r="P109" s="26">
        <v>60360</v>
      </c>
      <c r="Q109" s="9"/>
      <c r="R109" s="10"/>
    </row>
    <row r="110" spans="1:18" ht="34.5" customHeight="1" x14ac:dyDescent="0.2">
      <c r="A110" s="7"/>
      <c r="B110" s="7"/>
      <c r="C110" s="53" t="s">
        <v>47</v>
      </c>
      <c r="D110" s="15">
        <v>1000000</v>
      </c>
      <c r="E110" s="15">
        <f>SUM(E105:E109)</f>
        <v>1000000</v>
      </c>
      <c r="F110" s="15">
        <f>SUM(F107:F109)</f>
        <v>247617.7</v>
      </c>
      <c r="G110" s="15">
        <f>SUM(G107:G109)</f>
        <v>154222.72</v>
      </c>
      <c r="H110" s="22">
        <f>SUM(H107:H109)</f>
        <v>210757.01</v>
      </c>
      <c r="I110" s="22">
        <f>SUM(I107:I109)</f>
        <v>271964.86</v>
      </c>
      <c r="J110" s="15"/>
      <c r="K110" s="15"/>
      <c r="L110" s="15"/>
      <c r="M110" s="15"/>
      <c r="N110" s="15">
        <f t="shared" ref="N110" si="30">SUM(N107:N109)</f>
        <v>7470</v>
      </c>
      <c r="O110" s="15"/>
      <c r="P110" s="15">
        <f>SUM(P109)</f>
        <v>60360</v>
      </c>
      <c r="Q110" s="15">
        <f>SUM(Q105:Q109)</f>
        <v>47296</v>
      </c>
      <c r="R110" s="17">
        <f t="shared" si="27"/>
        <v>311.71000000007916</v>
      </c>
    </row>
    <row r="111" spans="1:18" ht="22.5" x14ac:dyDescent="0.2">
      <c r="A111" s="7"/>
      <c r="B111" s="7"/>
      <c r="C111" s="53" t="s">
        <v>48</v>
      </c>
      <c r="D111" s="15">
        <v>544755000</v>
      </c>
      <c r="E111" s="15">
        <f>SUM(E73+E77+E81+E84+E87+E93+E100+E104+E110)</f>
        <v>509835000</v>
      </c>
      <c r="F111" s="15">
        <f>SUM(F73+F77+F81+F84+F87+F93+F100+F104+F110)</f>
        <v>40152746.75</v>
      </c>
      <c r="G111" s="15">
        <f>SUM(G73+G77+G81+G84+G87+G93+G100+G104+G110)</f>
        <v>13539740.17</v>
      </c>
      <c r="H111" s="22">
        <f>SUM(H73+H77+H81+H84+H87+H93+H100+H104+H110)</f>
        <v>60181464.339999996</v>
      </c>
      <c r="I111" s="22">
        <f t="shared" ref="I111:Q111" si="31">SUM(I73+I77+I81+I84+I87+I93+I100+I104+I110)</f>
        <v>13147030.940000001</v>
      </c>
      <c r="J111" s="15">
        <f t="shared" si="31"/>
        <v>54038952.569999993</v>
      </c>
      <c r="K111" s="15">
        <f t="shared" si="31"/>
        <v>49571290.079999998</v>
      </c>
      <c r="L111" s="15">
        <f t="shared" si="31"/>
        <v>22284145.150000002</v>
      </c>
      <c r="M111" s="15">
        <f t="shared" si="31"/>
        <v>41805827.899999999</v>
      </c>
      <c r="N111" s="15">
        <f t="shared" ref="N111:O111" si="32">SUM(N73+N77+N81+N84+N87+N93+N100+N104+N110)</f>
        <v>54440598.109999992</v>
      </c>
      <c r="O111" s="15">
        <f t="shared" si="32"/>
        <v>56928529.890000001</v>
      </c>
      <c r="P111" s="15">
        <f t="shared" si="31"/>
        <v>87440920.520000011</v>
      </c>
      <c r="Q111" s="15">
        <f t="shared" si="31"/>
        <v>13426614.640000001</v>
      </c>
      <c r="R111" s="17"/>
    </row>
    <row r="112" spans="1:18" ht="11.25" customHeight="1" x14ac:dyDescent="0.2">
      <c r="A112" s="7"/>
      <c r="B112" s="90" t="s">
        <v>64</v>
      </c>
      <c r="C112" s="91"/>
      <c r="D112" s="31">
        <v>544755000</v>
      </c>
      <c r="E112" s="31">
        <f>SUM(E111)</f>
        <v>509835000</v>
      </c>
      <c r="F112" s="31">
        <f>SUM(F73+F77+F81+F84+F87+F93+F100+F104+F110)</f>
        <v>40152746.75</v>
      </c>
      <c r="G112" s="31">
        <f>SUM(G111)</f>
        <v>13539740.17</v>
      </c>
      <c r="H112" s="32">
        <f t="shared" ref="H112:Q112" si="33">SUM(H111)</f>
        <v>60181464.339999996</v>
      </c>
      <c r="I112" s="32">
        <f t="shared" si="33"/>
        <v>13147030.940000001</v>
      </c>
      <c r="J112" s="31">
        <f t="shared" si="33"/>
        <v>54038952.569999993</v>
      </c>
      <c r="K112" s="31">
        <f t="shared" si="33"/>
        <v>49571290.079999998</v>
      </c>
      <c r="L112" s="31">
        <f t="shared" si="33"/>
        <v>22284145.150000002</v>
      </c>
      <c r="M112" s="31">
        <f t="shared" si="33"/>
        <v>41805827.899999999</v>
      </c>
      <c r="N112" s="31">
        <f t="shared" ref="N112:O112" si="34">SUM(N111)</f>
        <v>54440598.109999992</v>
      </c>
      <c r="O112" s="31">
        <f t="shared" si="34"/>
        <v>56928529.890000001</v>
      </c>
      <c r="P112" s="31">
        <f>SUM(P111)</f>
        <v>87440920.520000011</v>
      </c>
      <c r="Q112" s="31">
        <f t="shared" si="33"/>
        <v>13426614.640000001</v>
      </c>
      <c r="R112" s="33">
        <f t="shared" si="27"/>
        <v>2877138.9400000274</v>
      </c>
    </row>
    <row r="113" spans="1:18" x14ac:dyDescent="0.2">
      <c r="A113" s="7"/>
      <c r="B113" s="7" t="s">
        <v>65</v>
      </c>
      <c r="C113" s="8" t="s">
        <v>66</v>
      </c>
      <c r="D113" s="9">
        <v>160000000</v>
      </c>
      <c r="E113" s="9">
        <v>160000000</v>
      </c>
      <c r="F113" s="10"/>
      <c r="G113" s="10"/>
      <c r="H113" s="11"/>
      <c r="I113" s="11"/>
      <c r="J113" s="9"/>
      <c r="K113" s="10"/>
      <c r="L113" s="10"/>
      <c r="M113" s="10"/>
      <c r="N113" s="9"/>
      <c r="O113" s="10"/>
      <c r="P113" s="9"/>
      <c r="Q113" s="9"/>
      <c r="R113" s="21"/>
    </row>
    <row r="114" spans="1:18" x14ac:dyDescent="0.2">
      <c r="A114" s="7"/>
      <c r="B114" s="7"/>
      <c r="C114" s="8" t="s">
        <v>67</v>
      </c>
      <c r="D114" s="10"/>
      <c r="E114" s="10"/>
      <c r="F114" s="9">
        <v>158729182.86000001</v>
      </c>
      <c r="G114" s="10"/>
      <c r="H114" s="11"/>
      <c r="I114" s="11"/>
      <c r="J114" s="9"/>
      <c r="K114" s="10"/>
      <c r="L114" s="10"/>
      <c r="M114" s="10"/>
      <c r="N114" s="9"/>
      <c r="O114" s="10"/>
      <c r="P114" s="26">
        <v>1248082.23</v>
      </c>
      <c r="Q114" s="9"/>
      <c r="R114" s="21"/>
    </row>
    <row r="115" spans="1:18" ht="34.5" customHeight="1" x14ac:dyDescent="0.2">
      <c r="A115" s="7"/>
      <c r="B115" s="7"/>
      <c r="C115" s="53" t="s">
        <v>68</v>
      </c>
      <c r="D115" s="15">
        <v>160000000</v>
      </c>
      <c r="E115" s="15">
        <f>SUM(E113:E114)</f>
        <v>160000000</v>
      </c>
      <c r="F115" s="15">
        <f>SUM(F114)</f>
        <v>158729182.86000001</v>
      </c>
      <c r="G115" s="59"/>
      <c r="H115" s="60"/>
      <c r="I115" s="60"/>
      <c r="J115" s="61"/>
      <c r="K115" s="59"/>
      <c r="L115" s="59"/>
      <c r="M115" s="59"/>
      <c r="N115" s="62"/>
      <c r="O115" s="59"/>
      <c r="P115" s="15">
        <f t="shared" ref="P115:P116" si="35">SUM(P114)</f>
        <v>1248082.23</v>
      </c>
      <c r="Q115" s="61"/>
      <c r="R115" s="17">
        <f t="shared" si="27"/>
        <v>22734.909999985714</v>
      </c>
    </row>
    <row r="116" spans="1:18" ht="34.5" customHeight="1" x14ac:dyDescent="0.2">
      <c r="A116" s="7"/>
      <c r="B116" s="7"/>
      <c r="C116" s="53" t="s">
        <v>48</v>
      </c>
      <c r="D116" s="15">
        <v>160000000</v>
      </c>
      <c r="E116" s="15">
        <v>160000000</v>
      </c>
      <c r="F116" s="15">
        <f>SUM(F115)</f>
        <v>158729182.86000001</v>
      </c>
      <c r="G116" s="59"/>
      <c r="H116" s="60"/>
      <c r="I116" s="60"/>
      <c r="J116" s="61"/>
      <c r="K116" s="59"/>
      <c r="L116" s="59"/>
      <c r="M116" s="59"/>
      <c r="N116" s="62"/>
      <c r="O116" s="59"/>
      <c r="P116" s="15">
        <f t="shared" si="35"/>
        <v>1248082.23</v>
      </c>
      <c r="Q116" s="61"/>
      <c r="R116" s="17"/>
    </row>
    <row r="117" spans="1:18" ht="11.25" customHeight="1" x14ac:dyDescent="0.2">
      <c r="A117" s="7"/>
      <c r="B117" s="90" t="s">
        <v>69</v>
      </c>
      <c r="C117" s="91"/>
      <c r="D117" s="31">
        <v>160000000</v>
      </c>
      <c r="E117" s="31">
        <v>160000000</v>
      </c>
      <c r="F117" s="31">
        <f>SUM(F116)</f>
        <v>158729182.86000001</v>
      </c>
      <c r="G117" s="31"/>
      <c r="H117" s="32"/>
      <c r="I117" s="32"/>
      <c r="J117" s="31"/>
      <c r="K117" s="31"/>
      <c r="L117" s="31"/>
      <c r="M117" s="31"/>
      <c r="N117" s="38"/>
      <c r="O117" s="31"/>
      <c r="P117" s="31">
        <f t="shared" ref="P117" si="36">SUM(P116)</f>
        <v>1248082.23</v>
      </c>
      <c r="Q117" s="31"/>
      <c r="R117" s="33"/>
    </row>
    <row r="118" spans="1:18" x14ac:dyDescent="0.2">
      <c r="A118" s="7"/>
      <c r="B118" s="7" t="s">
        <v>70</v>
      </c>
      <c r="C118" s="8" t="s">
        <v>66</v>
      </c>
      <c r="D118" s="9">
        <v>120000000</v>
      </c>
      <c r="E118" s="9">
        <v>120000000</v>
      </c>
      <c r="F118" s="10"/>
      <c r="G118" s="10"/>
      <c r="H118" s="11"/>
      <c r="I118" s="11"/>
      <c r="J118" s="9"/>
      <c r="K118" s="10"/>
      <c r="L118" s="10"/>
      <c r="M118" s="10"/>
      <c r="N118" s="39"/>
      <c r="O118" s="10"/>
      <c r="P118" s="9"/>
      <c r="Q118" s="9"/>
      <c r="R118" s="21"/>
    </row>
    <row r="119" spans="1:18" x14ac:dyDescent="0.2">
      <c r="A119" s="7"/>
      <c r="B119" s="7"/>
      <c r="C119" s="8" t="s">
        <v>67</v>
      </c>
      <c r="D119" s="10"/>
      <c r="E119" s="10"/>
      <c r="F119" s="9">
        <v>119049367.09999999</v>
      </c>
      <c r="G119" s="10"/>
      <c r="H119" s="11"/>
      <c r="I119" s="11"/>
      <c r="J119" s="9"/>
      <c r="K119" s="10"/>
      <c r="L119" s="10"/>
      <c r="M119" s="10"/>
      <c r="N119" s="9"/>
      <c r="O119" s="10"/>
      <c r="P119" s="26">
        <v>933524.92</v>
      </c>
      <c r="Q119" s="9"/>
      <c r="R119" s="21"/>
    </row>
    <row r="120" spans="1:18" ht="34.5" customHeight="1" x14ac:dyDescent="0.2">
      <c r="A120" s="7"/>
      <c r="B120" s="7"/>
      <c r="C120" s="53" t="s">
        <v>68</v>
      </c>
      <c r="D120" s="15">
        <v>120000000</v>
      </c>
      <c r="E120" s="15">
        <f>SUM(E118:E119)</f>
        <v>120000000</v>
      </c>
      <c r="F120" s="15">
        <v>119049367.09999999</v>
      </c>
      <c r="G120" s="59"/>
      <c r="H120" s="60"/>
      <c r="I120" s="60"/>
      <c r="J120" s="61"/>
      <c r="K120" s="59"/>
      <c r="L120" s="59"/>
      <c r="M120" s="59"/>
      <c r="N120" s="61"/>
      <c r="O120" s="59"/>
      <c r="P120" s="15">
        <f t="shared" ref="P120:P122" si="37">SUM(P119)</f>
        <v>933524.92</v>
      </c>
      <c r="Q120" s="61"/>
      <c r="R120" s="17">
        <f t="shared" si="27"/>
        <v>17107.980000005919</v>
      </c>
    </row>
    <row r="121" spans="1:18" ht="34.5" customHeight="1" x14ac:dyDescent="0.2">
      <c r="A121" s="7"/>
      <c r="B121" s="7"/>
      <c r="C121" s="53" t="s">
        <v>48</v>
      </c>
      <c r="D121" s="15">
        <v>120000000</v>
      </c>
      <c r="E121" s="15">
        <v>120000000</v>
      </c>
      <c r="F121" s="15">
        <v>119049367.09999999</v>
      </c>
      <c r="G121" s="59"/>
      <c r="H121" s="60"/>
      <c r="I121" s="60"/>
      <c r="J121" s="61"/>
      <c r="K121" s="59"/>
      <c r="L121" s="59"/>
      <c r="M121" s="59"/>
      <c r="N121" s="61"/>
      <c r="O121" s="59"/>
      <c r="P121" s="15">
        <f t="shared" si="37"/>
        <v>933524.92</v>
      </c>
      <c r="Q121" s="61"/>
      <c r="R121" s="17"/>
    </row>
    <row r="122" spans="1:18" ht="11.25" customHeight="1" x14ac:dyDescent="0.2">
      <c r="A122" s="7"/>
      <c r="B122" s="90" t="s">
        <v>71</v>
      </c>
      <c r="C122" s="91"/>
      <c r="D122" s="31">
        <v>120000000</v>
      </c>
      <c r="E122" s="31">
        <v>120000000</v>
      </c>
      <c r="F122" s="31">
        <v>119049367.09999999</v>
      </c>
      <c r="G122" s="40"/>
      <c r="H122" s="41"/>
      <c r="I122" s="41"/>
      <c r="J122" s="42"/>
      <c r="K122" s="40"/>
      <c r="L122" s="40"/>
      <c r="M122" s="40"/>
      <c r="N122" s="42"/>
      <c r="O122" s="40"/>
      <c r="P122" s="31">
        <f t="shared" si="37"/>
        <v>933524.92</v>
      </c>
      <c r="Q122" s="42"/>
      <c r="R122" s="33"/>
    </row>
    <row r="123" spans="1:18" x14ac:dyDescent="0.2">
      <c r="A123" s="7"/>
      <c r="B123" s="7" t="s">
        <v>72</v>
      </c>
      <c r="C123" s="8" t="s">
        <v>66</v>
      </c>
      <c r="D123" s="9">
        <v>140000000</v>
      </c>
      <c r="E123" s="9">
        <v>140000000</v>
      </c>
      <c r="F123" s="10"/>
      <c r="G123" s="10"/>
      <c r="H123" s="11"/>
      <c r="I123" s="11"/>
      <c r="J123" s="9"/>
      <c r="K123" s="10"/>
      <c r="L123" s="10"/>
      <c r="M123" s="10"/>
      <c r="N123" s="9"/>
      <c r="O123" s="10"/>
      <c r="P123" s="9"/>
      <c r="Q123" s="9"/>
      <c r="R123" s="21"/>
    </row>
    <row r="124" spans="1:18" x14ac:dyDescent="0.2">
      <c r="A124" s="7"/>
      <c r="B124" s="7"/>
      <c r="C124" s="8" t="s">
        <v>67</v>
      </c>
      <c r="D124" s="10"/>
      <c r="E124" s="10"/>
      <c r="F124" s="9">
        <v>138888034.28999999</v>
      </c>
      <c r="G124" s="10"/>
      <c r="H124" s="11"/>
      <c r="I124" s="11"/>
      <c r="J124" s="9"/>
      <c r="K124" s="10"/>
      <c r="L124" s="10"/>
      <c r="M124" s="9"/>
      <c r="N124" s="39"/>
      <c r="O124" s="10"/>
      <c r="P124" s="26">
        <v>1090803.58</v>
      </c>
      <c r="Q124" s="9"/>
      <c r="R124" s="21"/>
    </row>
    <row r="125" spans="1:18" ht="34.5" customHeight="1" x14ac:dyDescent="0.2">
      <c r="A125" s="7"/>
      <c r="B125" s="7"/>
      <c r="C125" s="53" t="s">
        <v>68</v>
      </c>
      <c r="D125" s="15">
        <v>140000000</v>
      </c>
      <c r="E125" s="15">
        <f>SUM(E123:E124)</f>
        <v>140000000</v>
      </c>
      <c r="F125" s="15">
        <v>138888034.28999999</v>
      </c>
      <c r="G125" s="59"/>
      <c r="H125" s="60"/>
      <c r="I125" s="60"/>
      <c r="J125" s="61"/>
      <c r="K125" s="59"/>
      <c r="L125" s="59"/>
      <c r="M125" s="59"/>
      <c r="N125" s="62"/>
      <c r="O125" s="59"/>
      <c r="P125" s="15">
        <f t="shared" ref="P125:P127" si="38">SUM(P124)</f>
        <v>1090803.58</v>
      </c>
      <c r="Q125" s="61"/>
      <c r="R125" s="17">
        <f t="shared" si="27"/>
        <v>21162.13000000827</v>
      </c>
    </row>
    <row r="126" spans="1:18" ht="34.5" customHeight="1" x14ac:dyDescent="0.2">
      <c r="A126" s="7"/>
      <c r="B126" s="7"/>
      <c r="C126" s="53" t="s">
        <v>48</v>
      </c>
      <c r="D126" s="15">
        <v>140000000</v>
      </c>
      <c r="E126" s="15">
        <v>140000000</v>
      </c>
      <c r="F126" s="15">
        <v>138888034.28999999</v>
      </c>
      <c r="G126" s="59"/>
      <c r="H126" s="60"/>
      <c r="I126" s="60"/>
      <c r="J126" s="61"/>
      <c r="K126" s="59"/>
      <c r="L126" s="59"/>
      <c r="M126" s="59"/>
      <c r="N126" s="62"/>
      <c r="O126" s="59"/>
      <c r="P126" s="15">
        <f t="shared" si="38"/>
        <v>1090803.58</v>
      </c>
      <c r="Q126" s="61"/>
      <c r="R126" s="17"/>
    </row>
    <row r="127" spans="1:18" ht="11.25" customHeight="1" x14ac:dyDescent="0.2">
      <c r="A127" s="7"/>
      <c r="B127" s="90" t="s">
        <v>73</v>
      </c>
      <c r="C127" s="91"/>
      <c r="D127" s="31">
        <v>140000000</v>
      </c>
      <c r="E127" s="31">
        <v>140000000</v>
      </c>
      <c r="F127" s="31">
        <v>138888034.28999999</v>
      </c>
      <c r="G127" s="40"/>
      <c r="H127" s="41"/>
      <c r="I127" s="41"/>
      <c r="J127" s="42"/>
      <c r="K127" s="40"/>
      <c r="L127" s="40"/>
      <c r="M127" s="40"/>
      <c r="N127" s="43"/>
      <c r="O127" s="40"/>
      <c r="P127" s="31">
        <f t="shared" si="38"/>
        <v>1090803.58</v>
      </c>
      <c r="Q127" s="42"/>
      <c r="R127" s="33"/>
    </row>
    <row r="128" spans="1:18" x14ac:dyDescent="0.2">
      <c r="A128" s="7"/>
      <c r="B128" s="7" t="s">
        <v>74</v>
      </c>
      <c r="C128" s="8" t="s">
        <v>33</v>
      </c>
      <c r="D128" s="9">
        <v>1230000000</v>
      </c>
      <c r="E128" s="9">
        <v>777892000</v>
      </c>
      <c r="F128" s="10"/>
      <c r="G128" s="10"/>
      <c r="H128" s="11"/>
      <c r="I128" s="11"/>
      <c r="J128" s="9"/>
      <c r="K128" s="10"/>
      <c r="L128" s="10"/>
      <c r="M128" s="10"/>
      <c r="N128" s="9"/>
      <c r="O128" s="10"/>
      <c r="P128" s="9"/>
      <c r="Q128" s="9"/>
      <c r="R128" s="21"/>
    </row>
    <row r="129" spans="1:18" x14ac:dyDescent="0.2">
      <c r="A129" s="7"/>
      <c r="B129" s="7"/>
      <c r="C129" s="8" t="s">
        <v>34</v>
      </c>
      <c r="D129" s="10"/>
      <c r="E129" s="10"/>
      <c r="F129" s="9">
        <v>91403296</v>
      </c>
      <c r="G129" s="9">
        <v>227798476.80000001</v>
      </c>
      <c r="H129" s="11">
        <v>121986038.40000001</v>
      </c>
      <c r="I129" s="11">
        <v>101630716.8</v>
      </c>
      <c r="J129" s="9">
        <v>92335824</v>
      </c>
      <c r="K129" s="9">
        <v>93950716.799999997</v>
      </c>
      <c r="L129" s="12">
        <v>13855824</v>
      </c>
      <c r="M129" s="9">
        <v>10310716.800000001</v>
      </c>
      <c r="N129" s="18">
        <v>10310716.800000001</v>
      </c>
      <c r="O129" s="9">
        <v>10255824</v>
      </c>
      <c r="P129" s="26">
        <v>4053849.6</v>
      </c>
      <c r="Q129" s="9"/>
      <c r="R129" s="10"/>
    </row>
    <row r="130" spans="1:18" ht="34.5" customHeight="1" x14ac:dyDescent="0.2">
      <c r="A130" s="7"/>
      <c r="B130" s="7"/>
      <c r="C130" s="13" t="s">
        <v>40</v>
      </c>
      <c r="D130" s="14">
        <v>1230000000</v>
      </c>
      <c r="E130" s="14">
        <f>SUM(E128:E129)</f>
        <v>777892000</v>
      </c>
      <c r="F130" s="14">
        <v>91403296</v>
      </c>
      <c r="G130" s="14">
        <f>SUM(G129)</f>
        <v>227798476.80000001</v>
      </c>
      <c r="H130" s="16">
        <f t="shared" ref="H130:P132" si="39">SUM(H129)</f>
        <v>121986038.40000001</v>
      </c>
      <c r="I130" s="16">
        <f t="shared" si="39"/>
        <v>101630716.8</v>
      </c>
      <c r="J130" s="14">
        <f t="shared" si="39"/>
        <v>92335824</v>
      </c>
      <c r="K130" s="14">
        <f t="shared" si="39"/>
        <v>93950716.799999997</v>
      </c>
      <c r="L130" s="14">
        <f t="shared" si="39"/>
        <v>13855824</v>
      </c>
      <c r="M130" s="14">
        <f t="shared" si="39"/>
        <v>10310716.800000001</v>
      </c>
      <c r="N130" s="14">
        <f t="shared" si="39"/>
        <v>10310716.800000001</v>
      </c>
      <c r="O130" s="14">
        <f t="shared" si="39"/>
        <v>10255824</v>
      </c>
      <c r="P130" s="14">
        <f t="shared" si="39"/>
        <v>4053849.6</v>
      </c>
      <c r="Q130" s="14"/>
      <c r="R130" s="17">
        <f t="shared" si="27"/>
        <v>-5.8207660913467407E-8</v>
      </c>
    </row>
    <row r="131" spans="1:18" ht="34.5" customHeight="1" x14ac:dyDescent="0.2">
      <c r="A131" s="7"/>
      <c r="B131" s="7"/>
      <c r="C131" s="13" t="s">
        <v>48</v>
      </c>
      <c r="D131" s="14">
        <v>1230000000</v>
      </c>
      <c r="E131" s="14">
        <f>SUM(E130)</f>
        <v>777892000</v>
      </c>
      <c r="F131" s="14">
        <v>91403296</v>
      </c>
      <c r="G131" s="14">
        <f>SUM(G130)</f>
        <v>227798476.80000001</v>
      </c>
      <c r="H131" s="16">
        <f t="shared" si="39"/>
        <v>121986038.40000001</v>
      </c>
      <c r="I131" s="16">
        <f t="shared" si="39"/>
        <v>101630716.8</v>
      </c>
      <c r="J131" s="14">
        <f t="shared" si="39"/>
        <v>92335824</v>
      </c>
      <c r="K131" s="14">
        <f t="shared" si="39"/>
        <v>93950716.799999997</v>
      </c>
      <c r="L131" s="14">
        <f t="shared" si="39"/>
        <v>13855824</v>
      </c>
      <c r="M131" s="14">
        <f t="shared" si="39"/>
        <v>10310716.800000001</v>
      </c>
      <c r="N131" s="14">
        <f t="shared" si="39"/>
        <v>10310716.800000001</v>
      </c>
      <c r="O131" s="14">
        <f t="shared" si="39"/>
        <v>10255824</v>
      </c>
      <c r="P131" s="14">
        <f t="shared" si="39"/>
        <v>4053849.6</v>
      </c>
      <c r="Q131" s="14"/>
      <c r="R131" s="17"/>
    </row>
    <row r="132" spans="1:18" ht="11.25" customHeight="1" x14ac:dyDescent="0.2">
      <c r="A132" s="7"/>
      <c r="B132" s="90" t="s">
        <v>75</v>
      </c>
      <c r="C132" s="91"/>
      <c r="D132" s="31">
        <v>1230000000</v>
      </c>
      <c r="E132" s="31">
        <f>SUM(E131)</f>
        <v>777892000</v>
      </c>
      <c r="F132" s="31">
        <v>91403296</v>
      </c>
      <c r="G132" s="31">
        <f>SUM(G131)</f>
        <v>227798476.80000001</v>
      </c>
      <c r="H132" s="32">
        <f t="shared" si="39"/>
        <v>121986038.40000001</v>
      </c>
      <c r="I132" s="32">
        <f t="shared" si="39"/>
        <v>101630716.8</v>
      </c>
      <c r="J132" s="31">
        <f t="shared" si="39"/>
        <v>92335824</v>
      </c>
      <c r="K132" s="31">
        <f t="shared" si="39"/>
        <v>93950716.799999997</v>
      </c>
      <c r="L132" s="31">
        <f t="shared" si="39"/>
        <v>13855824</v>
      </c>
      <c r="M132" s="31">
        <f t="shared" si="39"/>
        <v>10310716.800000001</v>
      </c>
      <c r="N132" s="31">
        <f t="shared" si="39"/>
        <v>10310716.800000001</v>
      </c>
      <c r="O132" s="31">
        <f t="shared" si="39"/>
        <v>10255824</v>
      </c>
      <c r="P132" s="31">
        <f t="shared" si="39"/>
        <v>4053849.6</v>
      </c>
      <c r="Q132" s="31"/>
      <c r="R132" s="33">
        <f t="shared" si="27"/>
        <v>-5.8207660913467407E-8</v>
      </c>
    </row>
    <row r="133" spans="1:18" x14ac:dyDescent="0.2">
      <c r="A133" s="7"/>
      <c r="B133" s="103" t="s">
        <v>76</v>
      </c>
      <c r="C133" s="104" t="s">
        <v>77</v>
      </c>
      <c r="D133" s="74">
        <v>600000000</v>
      </c>
      <c r="E133" s="74">
        <v>0</v>
      </c>
      <c r="F133" s="73"/>
      <c r="G133" s="73"/>
      <c r="H133" s="75"/>
      <c r="I133" s="75"/>
      <c r="J133" s="74"/>
      <c r="K133" s="73"/>
      <c r="L133" s="73"/>
      <c r="M133" s="73"/>
      <c r="N133" s="74"/>
      <c r="O133" s="73"/>
      <c r="P133" s="74"/>
      <c r="Q133" s="74"/>
      <c r="R133" s="73"/>
    </row>
    <row r="134" spans="1:18" ht="34.5" customHeight="1" x14ac:dyDescent="0.2">
      <c r="A134" s="7"/>
      <c r="B134" s="103"/>
      <c r="C134" s="53" t="s">
        <v>78</v>
      </c>
      <c r="D134" s="15">
        <v>600000000</v>
      </c>
      <c r="E134" s="15">
        <f>SUM(E133)</f>
        <v>0</v>
      </c>
      <c r="F134" s="59"/>
      <c r="G134" s="59"/>
      <c r="H134" s="60"/>
      <c r="I134" s="60"/>
      <c r="J134" s="61"/>
      <c r="K134" s="59"/>
      <c r="L134" s="59"/>
      <c r="M134" s="59"/>
      <c r="N134" s="61"/>
      <c r="O134" s="59"/>
      <c r="P134" s="61"/>
      <c r="Q134" s="61"/>
      <c r="R134" s="17">
        <f t="shared" si="27"/>
        <v>0</v>
      </c>
    </row>
    <row r="135" spans="1:18" ht="34.5" customHeight="1" x14ac:dyDescent="0.2">
      <c r="A135" s="7"/>
      <c r="B135" s="103"/>
      <c r="C135" s="53" t="s">
        <v>48</v>
      </c>
      <c r="D135" s="15">
        <v>600000000</v>
      </c>
      <c r="E135" s="15">
        <v>0</v>
      </c>
      <c r="F135" s="59"/>
      <c r="G135" s="59"/>
      <c r="H135" s="60"/>
      <c r="I135" s="60"/>
      <c r="J135" s="61"/>
      <c r="K135" s="59"/>
      <c r="L135" s="59"/>
      <c r="M135" s="59"/>
      <c r="N135" s="61"/>
      <c r="O135" s="59"/>
      <c r="P135" s="61"/>
      <c r="Q135" s="61"/>
      <c r="R135" s="17"/>
    </row>
    <row r="136" spans="1:18" ht="11.25" customHeight="1" x14ac:dyDescent="0.2">
      <c r="A136" s="7"/>
      <c r="B136" s="105" t="s">
        <v>79</v>
      </c>
      <c r="C136" s="106"/>
      <c r="D136" s="45">
        <v>600000000</v>
      </c>
      <c r="E136" s="45">
        <f>SUM(E135)</f>
        <v>0</v>
      </c>
      <c r="F136" s="107"/>
      <c r="G136" s="107"/>
      <c r="H136" s="108"/>
      <c r="I136" s="108"/>
      <c r="J136" s="109"/>
      <c r="K136" s="107"/>
      <c r="L136" s="107"/>
      <c r="M136" s="107"/>
      <c r="N136" s="109"/>
      <c r="O136" s="107"/>
      <c r="P136" s="109"/>
      <c r="Q136" s="109"/>
      <c r="R136" s="46">
        <f t="shared" si="27"/>
        <v>0</v>
      </c>
    </row>
    <row r="137" spans="1:18" x14ac:dyDescent="0.2">
      <c r="A137" s="7"/>
      <c r="B137" s="7" t="s">
        <v>80</v>
      </c>
      <c r="C137" s="8" t="s">
        <v>52</v>
      </c>
      <c r="D137" s="9">
        <v>1440000000</v>
      </c>
      <c r="E137" s="9">
        <v>1369100000</v>
      </c>
      <c r="F137" s="10"/>
      <c r="G137" s="10"/>
      <c r="H137" s="11"/>
      <c r="I137" s="11"/>
      <c r="J137" s="9"/>
      <c r="K137" s="10"/>
      <c r="L137" s="10"/>
      <c r="M137" s="10"/>
      <c r="N137" s="9"/>
      <c r="O137" s="10"/>
      <c r="P137" s="9"/>
      <c r="Q137" s="9"/>
      <c r="R137" s="21"/>
    </row>
    <row r="138" spans="1:18" x14ac:dyDescent="0.2">
      <c r="A138" s="7"/>
      <c r="B138" s="7"/>
      <c r="C138" s="8">
        <v>515100</v>
      </c>
      <c r="D138" s="9"/>
      <c r="E138" s="9"/>
      <c r="F138" s="10"/>
      <c r="G138" s="10"/>
      <c r="H138" s="11"/>
      <c r="I138" s="11"/>
      <c r="J138" s="9">
        <v>1228786779.7</v>
      </c>
      <c r="K138" s="10"/>
      <c r="L138" s="10"/>
      <c r="M138" s="10"/>
      <c r="N138" s="9"/>
      <c r="O138" s="10"/>
      <c r="P138" s="26">
        <v>140310000</v>
      </c>
      <c r="Q138" s="9"/>
      <c r="R138" s="21"/>
    </row>
    <row r="139" spans="1:18" ht="35.25" customHeight="1" x14ac:dyDescent="0.2">
      <c r="A139" s="7"/>
      <c r="B139" s="7"/>
      <c r="C139" s="53" t="s">
        <v>54</v>
      </c>
      <c r="D139" s="15">
        <v>1440000000</v>
      </c>
      <c r="E139" s="15">
        <f>SUM(E137:E138)</f>
        <v>1369100000</v>
      </c>
      <c r="F139" s="56"/>
      <c r="G139" s="56"/>
      <c r="H139" s="22"/>
      <c r="I139" s="22"/>
      <c r="J139" s="15">
        <f t="shared" ref="J139:P139" si="40">SUM(J138)</f>
        <v>1228786779.7</v>
      </c>
      <c r="K139" s="56"/>
      <c r="L139" s="56"/>
      <c r="M139" s="56"/>
      <c r="N139" s="15"/>
      <c r="O139" s="56"/>
      <c r="P139" s="15">
        <f t="shared" si="40"/>
        <v>140310000</v>
      </c>
      <c r="Q139" s="15"/>
      <c r="R139" s="17">
        <f t="shared" si="27"/>
        <v>3220.2999999523163</v>
      </c>
    </row>
    <row r="140" spans="1:18" ht="35.25" customHeight="1" x14ac:dyDescent="0.2">
      <c r="A140" s="7"/>
      <c r="B140" s="7"/>
      <c r="C140" s="53" t="s">
        <v>55</v>
      </c>
      <c r="D140" s="15">
        <v>1440000000</v>
      </c>
      <c r="E140" s="15">
        <f>SUM(E139)</f>
        <v>1369100000</v>
      </c>
      <c r="F140" s="56"/>
      <c r="G140" s="56"/>
      <c r="H140" s="22"/>
      <c r="I140" s="22"/>
      <c r="J140" s="15">
        <f t="shared" ref="J140:P141" si="41">SUM(J139)</f>
        <v>1228786779.7</v>
      </c>
      <c r="K140" s="56"/>
      <c r="L140" s="56"/>
      <c r="M140" s="56"/>
      <c r="N140" s="15"/>
      <c r="O140" s="56"/>
      <c r="P140" s="15">
        <f t="shared" si="41"/>
        <v>140310000</v>
      </c>
      <c r="Q140" s="15"/>
      <c r="R140" s="17"/>
    </row>
    <row r="141" spans="1:18" ht="11.25" customHeight="1" x14ac:dyDescent="0.2">
      <c r="A141" s="7"/>
      <c r="B141" s="90" t="s">
        <v>81</v>
      </c>
      <c r="C141" s="91"/>
      <c r="D141" s="31">
        <v>1440000000</v>
      </c>
      <c r="E141" s="31">
        <f>SUM(E140)</f>
        <v>1369100000</v>
      </c>
      <c r="F141" s="44"/>
      <c r="G141" s="44"/>
      <c r="H141" s="32"/>
      <c r="I141" s="32"/>
      <c r="J141" s="31">
        <f t="shared" si="41"/>
        <v>1228786779.7</v>
      </c>
      <c r="K141" s="44"/>
      <c r="L141" s="44"/>
      <c r="M141" s="44"/>
      <c r="N141" s="31"/>
      <c r="O141" s="44"/>
      <c r="P141" s="31">
        <f t="shared" si="41"/>
        <v>140310000</v>
      </c>
      <c r="Q141" s="31"/>
      <c r="R141" s="33">
        <f t="shared" si="27"/>
        <v>3220.2999999523163</v>
      </c>
    </row>
    <row r="142" spans="1:18" x14ac:dyDescent="0.2">
      <c r="A142" s="7"/>
      <c r="B142" s="7" t="s">
        <v>82</v>
      </c>
      <c r="C142" s="8" t="s">
        <v>52</v>
      </c>
      <c r="D142" s="9">
        <v>205000000</v>
      </c>
      <c r="E142" s="9">
        <v>204305000</v>
      </c>
      <c r="F142" s="10"/>
      <c r="G142" s="10"/>
      <c r="H142" s="11"/>
      <c r="I142" s="11"/>
      <c r="J142" s="9"/>
      <c r="K142" s="10"/>
      <c r="L142" s="10"/>
      <c r="M142" s="10"/>
      <c r="N142" s="9"/>
      <c r="O142" s="10"/>
      <c r="P142" s="9"/>
      <c r="Q142" s="9"/>
      <c r="R142" s="21"/>
    </row>
    <row r="143" spans="1:18" x14ac:dyDescent="0.2">
      <c r="A143" s="7"/>
      <c r="B143" s="7"/>
      <c r="C143" s="8">
        <v>515100</v>
      </c>
      <c r="D143" s="9"/>
      <c r="E143" s="9"/>
      <c r="F143" s="10"/>
      <c r="G143" s="10"/>
      <c r="H143" s="11"/>
      <c r="I143" s="11"/>
      <c r="J143" s="9"/>
      <c r="K143" s="10"/>
      <c r="L143" s="10"/>
      <c r="M143" s="10"/>
      <c r="N143" s="9"/>
      <c r="O143" s="10"/>
      <c r="P143" s="26">
        <v>204302872.87</v>
      </c>
      <c r="Q143" s="9"/>
      <c r="R143" s="21"/>
    </row>
    <row r="144" spans="1:18" ht="34.5" customHeight="1" x14ac:dyDescent="0.2">
      <c r="A144" s="7"/>
      <c r="B144" s="7"/>
      <c r="C144" s="53" t="s">
        <v>54</v>
      </c>
      <c r="D144" s="15">
        <v>205000000</v>
      </c>
      <c r="E144" s="15">
        <f>SUM(E142:E143)</f>
        <v>204305000</v>
      </c>
      <c r="F144" s="59"/>
      <c r="G144" s="59"/>
      <c r="H144" s="60"/>
      <c r="I144" s="60"/>
      <c r="J144" s="61"/>
      <c r="K144" s="59"/>
      <c r="L144" s="59"/>
      <c r="M144" s="59"/>
      <c r="N144" s="61"/>
      <c r="O144" s="59"/>
      <c r="P144" s="15">
        <f t="shared" ref="P144" si="42">SUM(P143)</f>
        <v>204302872.87</v>
      </c>
      <c r="Q144" s="61"/>
      <c r="R144" s="17">
        <f t="shared" si="27"/>
        <v>2127.1299999952316</v>
      </c>
    </row>
    <row r="145" spans="1:18" ht="34.5" customHeight="1" x14ac:dyDescent="0.2">
      <c r="A145" s="7"/>
      <c r="B145" s="7"/>
      <c r="C145" s="53" t="s">
        <v>55</v>
      </c>
      <c r="D145" s="15">
        <v>205000000</v>
      </c>
      <c r="E145" s="15">
        <f>SUM(E144)</f>
        <v>204305000</v>
      </c>
      <c r="F145" s="59"/>
      <c r="G145" s="59"/>
      <c r="H145" s="60"/>
      <c r="I145" s="60"/>
      <c r="J145" s="61"/>
      <c r="K145" s="59"/>
      <c r="L145" s="59"/>
      <c r="M145" s="59"/>
      <c r="N145" s="61"/>
      <c r="O145" s="59"/>
      <c r="P145" s="15">
        <f t="shared" ref="P145:P146" si="43">SUM(P144)</f>
        <v>204302872.87</v>
      </c>
      <c r="Q145" s="61"/>
      <c r="R145" s="17"/>
    </row>
    <row r="146" spans="1:18" ht="11.25" customHeight="1" x14ac:dyDescent="0.2">
      <c r="A146" s="7"/>
      <c r="B146" s="90" t="s">
        <v>83</v>
      </c>
      <c r="C146" s="91"/>
      <c r="D146" s="31">
        <v>205000000</v>
      </c>
      <c r="E146" s="31">
        <f>SUM(E145)</f>
        <v>204305000</v>
      </c>
      <c r="F146" s="40"/>
      <c r="G146" s="40"/>
      <c r="H146" s="41"/>
      <c r="I146" s="41"/>
      <c r="J146" s="42"/>
      <c r="K146" s="40"/>
      <c r="L146" s="40"/>
      <c r="M146" s="40"/>
      <c r="N146" s="42"/>
      <c r="O146" s="40"/>
      <c r="P146" s="31">
        <f t="shared" si="43"/>
        <v>204302872.87</v>
      </c>
      <c r="Q146" s="42"/>
      <c r="R146" s="33">
        <f t="shared" si="27"/>
        <v>2127.1299999952316</v>
      </c>
    </row>
    <row r="147" spans="1:18" x14ac:dyDescent="0.2">
      <c r="A147" s="7"/>
      <c r="B147" s="7" t="s">
        <v>84</v>
      </c>
      <c r="C147" s="8" t="s">
        <v>52</v>
      </c>
      <c r="D147" s="9">
        <v>5400000000</v>
      </c>
      <c r="E147" s="26">
        <v>5263000000</v>
      </c>
      <c r="F147" s="10"/>
      <c r="G147" s="10"/>
      <c r="H147" s="11"/>
      <c r="I147" s="11"/>
      <c r="J147" s="9"/>
      <c r="K147" s="10"/>
      <c r="L147" s="10"/>
      <c r="M147" s="10"/>
      <c r="N147" s="9"/>
      <c r="O147" s="10"/>
      <c r="P147" s="9"/>
      <c r="Q147" s="9"/>
      <c r="R147" s="10"/>
    </row>
    <row r="148" spans="1:18" x14ac:dyDescent="0.2">
      <c r="A148" s="7"/>
      <c r="B148" s="7"/>
      <c r="C148" s="8" t="s">
        <v>53</v>
      </c>
      <c r="D148" s="10"/>
      <c r="E148" s="10"/>
      <c r="F148" s="9">
        <v>367447698.60000002</v>
      </c>
      <c r="G148" s="9">
        <v>5998800</v>
      </c>
      <c r="H148" s="11">
        <v>41516040</v>
      </c>
      <c r="I148" s="11">
        <v>153173919.59999999</v>
      </c>
      <c r="J148" s="9">
        <v>678443056.52999997</v>
      </c>
      <c r="K148" s="9">
        <v>200811474.15000001</v>
      </c>
      <c r="L148" s="12">
        <v>93625374.340000004</v>
      </c>
      <c r="M148" s="10"/>
      <c r="N148" s="18">
        <v>55433520</v>
      </c>
      <c r="O148" s="9">
        <v>1384644445.8699999</v>
      </c>
      <c r="P148" s="26">
        <v>2170853768.0100002</v>
      </c>
      <c r="Q148" s="9">
        <v>111051902.90000001</v>
      </c>
      <c r="R148" s="10"/>
    </row>
    <row r="149" spans="1:18" ht="34.5" customHeight="1" x14ac:dyDescent="0.2">
      <c r="A149" s="7"/>
      <c r="B149" s="7"/>
      <c r="C149" s="13" t="s">
        <v>54</v>
      </c>
      <c r="D149" s="14">
        <v>5400000000</v>
      </c>
      <c r="E149" s="15">
        <f>SUM(E147:E148)</f>
        <v>5263000000</v>
      </c>
      <c r="F149" s="14">
        <f t="shared" ref="F149:G151" si="44">SUM(F148)</f>
        <v>367447698.60000002</v>
      </c>
      <c r="G149" s="14">
        <f t="shared" si="44"/>
        <v>5998800</v>
      </c>
      <c r="H149" s="16">
        <f t="shared" ref="H149:Q151" si="45">SUM(H148)</f>
        <v>41516040</v>
      </c>
      <c r="I149" s="16">
        <f t="shared" si="45"/>
        <v>153173919.59999999</v>
      </c>
      <c r="J149" s="14">
        <f t="shared" si="45"/>
        <v>678443056.52999997</v>
      </c>
      <c r="K149" s="14">
        <f t="shared" si="45"/>
        <v>200811474.15000001</v>
      </c>
      <c r="L149" s="14">
        <f t="shared" si="45"/>
        <v>93625374.340000004</v>
      </c>
      <c r="M149" s="14"/>
      <c r="N149" s="14">
        <f t="shared" si="45"/>
        <v>55433520</v>
      </c>
      <c r="O149" s="14">
        <f t="shared" si="45"/>
        <v>1384644445.8699999</v>
      </c>
      <c r="P149" s="14">
        <f t="shared" si="45"/>
        <v>2170853768.0100002</v>
      </c>
      <c r="Q149" s="14">
        <f t="shared" si="45"/>
        <v>111051902.90000001</v>
      </c>
      <c r="R149" s="17">
        <f t="shared" si="27"/>
        <v>-8.6426734924316406E-7</v>
      </c>
    </row>
    <row r="150" spans="1:18" ht="34.5" customHeight="1" x14ac:dyDescent="0.2">
      <c r="A150" s="7"/>
      <c r="B150" s="7"/>
      <c r="C150" s="13" t="s">
        <v>55</v>
      </c>
      <c r="D150" s="14">
        <v>5400000000</v>
      </c>
      <c r="E150" s="14">
        <f>SUM(E149)</f>
        <v>5263000000</v>
      </c>
      <c r="F150" s="14">
        <f t="shared" si="44"/>
        <v>367447698.60000002</v>
      </c>
      <c r="G150" s="14">
        <f t="shared" si="44"/>
        <v>5998800</v>
      </c>
      <c r="H150" s="16">
        <f t="shared" si="45"/>
        <v>41516040</v>
      </c>
      <c r="I150" s="16">
        <f t="shared" si="45"/>
        <v>153173919.59999999</v>
      </c>
      <c r="J150" s="14">
        <f t="shared" si="45"/>
        <v>678443056.52999997</v>
      </c>
      <c r="K150" s="14">
        <f t="shared" si="45"/>
        <v>200811474.15000001</v>
      </c>
      <c r="L150" s="14">
        <f t="shared" si="45"/>
        <v>93625374.340000004</v>
      </c>
      <c r="M150" s="14"/>
      <c r="N150" s="14">
        <f t="shared" si="45"/>
        <v>55433520</v>
      </c>
      <c r="O150" s="14">
        <f t="shared" si="45"/>
        <v>1384644445.8699999</v>
      </c>
      <c r="P150" s="14">
        <f t="shared" si="45"/>
        <v>2170853768.0100002</v>
      </c>
      <c r="Q150" s="14">
        <f t="shared" si="45"/>
        <v>111051902.90000001</v>
      </c>
      <c r="R150" s="17"/>
    </row>
    <row r="151" spans="1:18" ht="11.25" customHeight="1" x14ac:dyDescent="0.2">
      <c r="A151" s="7"/>
      <c r="B151" s="90" t="s">
        <v>85</v>
      </c>
      <c r="C151" s="91"/>
      <c r="D151" s="31">
        <v>5400000000</v>
      </c>
      <c r="E151" s="31">
        <f>SUM(E150)</f>
        <v>5263000000</v>
      </c>
      <c r="F151" s="31">
        <f t="shared" si="44"/>
        <v>367447698.60000002</v>
      </c>
      <c r="G151" s="31">
        <f t="shared" si="44"/>
        <v>5998800</v>
      </c>
      <c r="H151" s="32">
        <f t="shared" si="45"/>
        <v>41516040</v>
      </c>
      <c r="I151" s="32">
        <f t="shared" si="45"/>
        <v>153173919.59999999</v>
      </c>
      <c r="J151" s="31">
        <f t="shared" si="45"/>
        <v>678443056.52999997</v>
      </c>
      <c r="K151" s="31">
        <f t="shared" si="45"/>
        <v>200811474.15000001</v>
      </c>
      <c r="L151" s="31">
        <f t="shared" si="45"/>
        <v>93625374.340000004</v>
      </c>
      <c r="M151" s="31"/>
      <c r="N151" s="31">
        <f t="shared" si="45"/>
        <v>55433520</v>
      </c>
      <c r="O151" s="31">
        <f t="shared" si="45"/>
        <v>1384644445.8699999</v>
      </c>
      <c r="P151" s="31">
        <f t="shared" si="45"/>
        <v>2170853768.0100002</v>
      </c>
      <c r="Q151" s="31">
        <f t="shared" si="45"/>
        <v>111051902.90000001</v>
      </c>
      <c r="R151" s="33">
        <f t="shared" si="27"/>
        <v>-8.6426734924316406E-7</v>
      </c>
    </row>
    <row r="152" spans="1:18" x14ac:dyDescent="0.2">
      <c r="A152" s="7"/>
      <c r="B152" s="7" t="s">
        <v>86</v>
      </c>
      <c r="C152" s="8" t="s">
        <v>49</v>
      </c>
      <c r="D152" s="9">
        <v>160000000</v>
      </c>
      <c r="E152" s="9">
        <v>160000000</v>
      </c>
      <c r="F152" s="10"/>
      <c r="G152" s="10"/>
      <c r="H152" s="11"/>
      <c r="I152" s="11"/>
      <c r="J152" s="9"/>
      <c r="K152" s="10"/>
      <c r="L152" s="10"/>
      <c r="M152" s="10"/>
      <c r="N152" s="9"/>
      <c r="O152" s="10"/>
      <c r="P152" s="9"/>
      <c r="Q152" s="9"/>
      <c r="R152" s="21"/>
    </row>
    <row r="153" spans="1:18" x14ac:dyDescent="0.2">
      <c r="A153" s="7"/>
      <c r="B153" s="7"/>
      <c r="C153" s="8" t="s">
        <v>50</v>
      </c>
      <c r="D153" s="10"/>
      <c r="E153" s="10"/>
      <c r="F153" s="9">
        <v>3039443</v>
      </c>
      <c r="G153" s="10"/>
      <c r="H153" s="11"/>
      <c r="I153" s="11"/>
      <c r="J153" s="9"/>
      <c r="K153" s="9">
        <v>152195400</v>
      </c>
      <c r="L153" s="10"/>
      <c r="M153" s="10"/>
      <c r="N153" s="9"/>
      <c r="O153" s="10"/>
      <c r="P153" s="26">
        <v>4764000</v>
      </c>
      <c r="Q153" s="9"/>
      <c r="R153" s="21"/>
    </row>
    <row r="154" spans="1:18" ht="34.5" customHeight="1" x14ac:dyDescent="0.2">
      <c r="A154" s="7"/>
      <c r="B154" s="7"/>
      <c r="C154" s="53" t="s">
        <v>51</v>
      </c>
      <c r="D154" s="15">
        <v>160000000</v>
      </c>
      <c r="E154" s="15">
        <f>SUM(E152:E153)</f>
        <v>160000000</v>
      </c>
      <c r="F154" s="15">
        <f>SUM(F153)</f>
        <v>3039443</v>
      </c>
      <c r="G154" s="15"/>
      <c r="H154" s="22"/>
      <c r="I154" s="22"/>
      <c r="J154" s="15"/>
      <c r="K154" s="15">
        <f t="shared" ref="K154:P156" si="46">SUM(K153)</f>
        <v>152195400</v>
      </c>
      <c r="L154" s="15"/>
      <c r="M154" s="15"/>
      <c r="N154" s="15"/>
      <c r="O154" s="15"/>
      <c r="P154" s="15">
        <f t="shared" si="46"/>
        <v>4764000</v>
      </c>
      <c r="Q154" s="15"/>
      <c r="R154" s="17">
        <f t="shared" si="27"/>
        <v>1157</v>
      </c>
    </row>
    <row r="155" spans="1:18" ht="34.5" customHeight="1" x14ac:dyDescent="0.2">
      <c r="A155" s="7"/>
      <c r="B155" s="7"/>
      <c r="C155" s="53" t="s">
        <v>55</v>
      </c>
      <c r="D155" s="15">
        <v>160000000</v>
      </c>
      <c r="E155" s="15">
        <f>SUM(E154)</f>
        <v>160000000</v>
      </c>
      <c r="F155" s="15">
        <f>SUM(F154)</f>
        <v>3039443</v>
      </c>
      <c r="G155" s="15"/>
      <c r="H155" s="22"/>
      <c r="I155" s="22"/>
      <c r="J155" s="15"/>
      <c r="K155" s="15">
        <f t="shared" si="46"/>
        <v>152195400</v>
      </c>
      <c r="L155" s="15"/>
      <c r="M155" s="15"/>
      <c r="N155" s="15"/>
      <c r="O155" s="15"/>
      <c r="P155" s="15">
        <f t="shared" si="46"/>
        <v>4764000</v>
      </c>
      <c r="Q155" s="15"/>
      <c r="R155" s="17"/>
    </row>
    <row r="156" spans="1:18" ht="11.25" customHeight="1" x14ac:dyDescent="0.2">
      <c r="A156" s="7"/>
      <c r="B156" s="90" t="s">
        <v>87</v>
      </c>
      <c r="C156" s="91"/>
      <c r="D156" s="31">
        <v>160000000</v>
      </c>
      <c r="E156" s="31">
        <f>SUM(E155)</f>
        <v>160000000</v>
      </c>
      <c r="F156" s="31">
        <f>SUM(F155)</f>
        <v>3039443</v>
      </c>
      <c r="G156" s="31"/>
      <c r="H156" s="32"/>
      <c r="I156" s="32"/>
      <c r="J156" s="31"/>
      <c r="K156" s="31">
        <f t="shared" si="46"/>
        <v>152195400</v>
      </c>
      <c r="L156" s="31"/>
      <c r="M156" s="31"/>
      <c r="N156" s="31"/>
      <c r="O156" s="31"/>
      <c r="P156" s="31">
        <f t="shared" si="46"/>
        <v>4764000</v>
      </c>
      <c r="Q156" s="31"/>
      <c r="R156" s="33">
        <f t="shared" si="27"/>
        <v>1157</v>
      </c>
    </row>
    <row r="157" spans="1:18" x14ac:dyDescent="0.2">
      <c r="A157" s="7"/>
      <c r="B157" s="7" t="s">
        <v>88</v>
      </c>
      <c r="C157" s="8" t="s">
        <v>52</v>
      </c>
      <c r="D157" s="9">
        <v>340000000</v>
      </c>
      <c r="E157" s="9">
        <v>340000000</v>
      </c>
      <c r="F157" s="10"/>
      <c r="G157" s="10"/>
      <c r="H157" s="11"/>
      <c r="I157" s="11"/>
      <c r="J157" s="9"/>
      <c r="K157" s="10"/>
      <c r="L157" s="10"/>
      <c r="M157" s="10"/>
      <c r="N157" s="9"/>
      <c r="O157" s="10"/>
      <c r="P157" s="9"/>
      <c r="Q157" s="9"/>
      <c r="R157" s="21"/>
    </row>
    <row r="158" spans="1:18" x14ac:dyDescent="0.2">
      <c r="A158" s="7"/>
      <c r="B158" s="7"/>
      <c r="C158" s="8">
        <v>515100</v>
      </c>
      <c r="D158" s="9"/>
      <c r="E158" s="9"/>
      <c r="F158" s="10"/>
      <c r="G158" s="10"/>
      <c r="H158" s="11"/>
      <c r="I158" s="11"/>
      <c r="J158" s="9"/>
      <c r="K158" s="10"/>
      <c r="L158" s="10"/>
      <c r="M158" s="10"/>
      <c r="N158" s="9"/>
      <c r="O158" s="10"/>
      <c r="P158" s="26">
        <v>339930061.19999999</v>
      </c>
      <c r="Q158" s="9"/>
      <c r="R158" s="21"/>
    </row>
    <row r="159" spans="1:18" ht="34.5" customHeight="1" x14ac:dyDescent="0.2">
      <c r="A159" s="7"/>
      <c r="B159" s="7"/>
      <c r="C159" s="53" t="s">
        <v>54</v>
      </c>
      <c r="D159" s="15">
        <v>340000000</v>
      </c>
      <c r="E159" s="15">
        <f>SUM(E157:E158)</f>
        <v>340000000</v>
      </c>
      <c r="F159" s="59"/>
      <c r="G159" s="59"/>
      <c r="H159" s="60"/>
      <c r="I159" s="60"/>
      <c r="J159" s="61"/>
      <c r="K159" s="59"/>
      <c r="L159" s="59"/>
      <c r="M159" s="59"/>
      <c r="N159" s="61"/>
      <c r="O159" s="59"/>
      <c r="P159" s="15">
        <f t="shared" ref="P159:P161" si="47">SUM(P158)</f>
        <v>339930061.19999999</v>
      </c>
      <c r="Q159" s="61"/>
      <c r="R159" s="17">
        <f t="shared" si="27"/>
        <v>69938.800000011921</v>
      </c>
    </row>
    <row r="160" spans="1:18" ht="34.5" customHeight="1" x14ac:dyDescent="0.2">
      <c r="A160" s="7"/>
      <c r="B160" s="7"/>
      <c r="C160" s="53" t="s">
        <v>55</v>
      </c>
      <c r="D160" s="15">
        <v>340000000</v>
      </c>
      <c r="E160" s="15">
        <f>SUM(E159)</f>
        <v>340000000</v>
      </c>
      <c r="F160" s="59"/>
      <c r="G160" s="59"/>
      <c r="H160" s="60"/>
      <c r="I160" s="60"/>
      <c r="J160" s="61"/>
      <c r="K160" s="59"/>
      <c r="L160" s="59"/>
      <c r="M160" s="59"/>
      <c r="N160" s="61"/>
      <c r="O160" s="59"/>
      <c r="P160" s="15">
        <f t="shared" si="47"/>
        <v>339930061.19999999</v>
      </c>
      <c r="Q160" s="61"/>
      <c r="R160" s="17"/>
    </row>
    <row r="161" spans="1:18" ht="11.25" customHeight="1" x14ac:dyDescent="0.2">
      <c r="A161" s="7"/>
      <c r="B161" s="90" t="s">
        <v>89</v>
      </c>
      <c r="C161" s="91"/>
      <c r="D161" s="31">
        <v>340000000</v>
      </c>
      <c r="E161" s="31">
        <f>SUM(E160)</f>
        <v>340000000</v>
      </c>
      <c r="F161" s="40"/>
      <c r="G161" s="40"/>
      <c r="H161" s="41"/>
      <c r="I161" s="41"/>
      <c r="J161" s="42"/>
      <c r="K161" s="40"/>
      <c r="L161" s="40"/>
      <c r="M161" s="40"/>
      <c r="N161" s="42"/>
      <c r="O161" s="40"/>
      <c r="P161" s="31">
        <f t="shared" si="47"/>
        <v>339930061.19999999</v>
      </c>
      <c r="Q161" s="42"/>
      <c r="R161" s="33">
        <f t="shared" si="27"/>
        <v>69938.800000011921</v>
      </c>
    </row>
    <row r="162" spans="1:18" x14ac:dyDescent="0.2">
      <c r="A162" s="7"/>
      <c r="B162" s="7" t="s">
        <v>90</v>
      </c>
      <c r="C162" s="8" t="s">
        <v>33</v>
      </c>
      <c r="D162" s="9">
        <v>185000000</v>
      </c>
      <c r="E162" s="9">
        <v>166500000</v>
      </c>
      <c r="F162" s="10"/>
      <c r="G162" s="10"/>
      <c r="H162" s="11"/>
      <c r="I162" s="11"/>
      <c r="J162" s="9"/>
      <c r="K162" s="10"/>
      <c r="L162" s="10"/>
      <c r="M162" s="10"/>
      <c r="N162" s="9"/>
      <c r="O162" s="10"/>
      <c r="P162" s="9"/>
      <c r="Q162" s="9"/>
      <c r="R162" s="10"/>
    </row>
    <row r="163" spans="1:18" x14ac:dyDescent="0.2">
      <c r="A163" s="7"/>
      <c r="B163" s="7"/>
      <c r="C163" s="8" t="s">
        <v>34</v>
      </c>
      <c r="D163" s="10"/>
      <c r="E163" s="10"/>
      <c r="F163" s="9">
        <v>15610872.93</v>
      </c>
      <c r="G163" s="9">
        <v>954000</v>
      </c>
      <c r="H163" s="11"/>
      <c r="I163" s="11">
        <v>14773985.33</v>
      </c>
      <c r="J163" s="9">
        <v>15268168.369999999</v>
      </c>
      <c r="K163" s="9">
        <v>15183406.85</v>
      </c>
      <c r="L163" s="12">
        <v>15849264.050000001</v>
      </c>
      <c r="M163" s="9">
        <v>13230096.74</v>
      </c>
      <c r="N163" s="18">
        <v>17415188.149999999</v>
      </c>
      <c r="O163" s="9">
        <v>13811193.779999999</v>
      </c>
      <c r="P163" s="26">
        <v>44393321.68</v>
      </c>
      <c r="Q163" s="9"/>
      <c r="R163" s="10"/>
    </row>
    <row r="164" spans="1:18" x14ac:dyDescent="0.2">
      <c r="A164" s="7"/>
      <c r="B164" s="7"/>
      <c r="C164" s="8">
        <v>423900</v>
      </c>
      <c r="D164" s="10"/>
      <c r="E164" s="10"/>
      <c r="F164" s="9"/>
      <c r="G164" s="9"/>
      <c r="H164" s="11"/>
      <c r="I164" s="11"/>
      <c r="J164" s="9"/>
      <c r="K164" s="9"/>
      <c r="L164" s="12"/>
      <c r="M164" s="9"/>
      <c r="N164" s="18"/>
      <c r="O164" s="9"/>
      <c r="P164" s="26"/>
      <c r="Q164" s="9">
        <v>9410</v>
      </c>
      <c r="R164" s="10"/>
    </row>
    <row r="165" spans="1:18" ht="34.5" customHeight="1" x14ac:dyDescent="0.2">
      <c r="A165" s="7"/>
      <c r="B165" s="7"/>
      <c r="C165" s="53" t="s">
        <v>40</v>
      </c>
      <c r="D165" s="15">
        <v>185000000</v>
      </c>
      <c r="E165" s="15">
        <f>SUM(E162:E163)</f>
        <v>166500000</v>
      </c>
      <c r="F165" s="15">
        <f>SUM(F163)</f>
        <v>15610872.93</v>
      </c>
      <c r="G165" s="15">
        <f>SUM(G163)</f>
        <v>954000</v>
      </c>
      <c r="H165" s="22"/>
      <c r="I165" s="22">
        <f t="shared" ref="I165:P165" si="48">SUM(I163)</f>
        <v>14773985.33</v>
      </c>
      <c r="J165" s="15">
        <f t="shared" si="48"/>
        <v>15268168.369999999</v>
      </c>
      <c r="K165" s="15">
        <f t="shared" si="48"/>
        <v>15183406.85</v>
      </c>
      <c r="L165" s="15">
        <f t="shared" si="48"/>
        <v>15849264.050000001</v>
      </c>
      <c r="M165" s="15">
        <f t="shared" si="48"/>
        <v>13230096.74</v>
      </c>
      <c r="N165" s="15">
        <f t="shared" si="48"/>
        <v>17415188.149999999</v>
      </c>
      <c r="O165" s="15">
        <f t="shared" si="48"/>
        <v>13811193.779999999</v>
      </c>
      <c r="P165" s="15">
        <f t="shared" si="48"/>
        <v>44393321.68</v>
      </c>
      <c r="Q165" s="15">
        <f>SUM(Q163:Q164)</f>
        <v>9410</v>
      </c>
      <c r="R165" s="17">
        <f t="shared" si="27"/>
        <v>1092.1199999898672</v>
      </c>
    </row>
    <row r="166" spans="1:18" ht="34.5" customHeight="1" x14ac:dyDescent="0.2">
      <c r="A166" s="7"/>
      <c r="B166" s="7"/>
      <c r="C166" s="53" t="s">
        <v>48</v>
      </c>
      <c r="D166" s="15">
        <v>185000000</v>
      </c>
      <c r="E166" s="15">
        <f>SUM(E165)</f>
        <v>166500000</v>
      </c>
      <c r="F166" s="15">
        <f>SUM(F165)</f>
        <v>15610872.93</v>
      </c>
      <c r="G166" s="15">
        <f>SUM(G165)</f>
        <v>954000</v>
      </c>
      <c r="H166" s="22"/>
      <c r="I166" s="22">
        <f t="shared" ref="I166:Q166" si="49">SUM(I165)</f>
        <v>14773985.33</v>
      </c>
      <c r="J166" s="15">
        <f t="shared" si="49"/>
        <v>15268168.369999999</v>
      </c>
      <c r="K166" s="15">
        <f t="shared" si="49"/>
        <v>15183406.85</v>
      </c>
      <c r="L166" s="15">
        <f t="shared" si="49"/>
        <v>15849264.050000001</v>
      </c>
      <c r="M166" s="15">
        <f t="shared" si="49"/>
        <v>13230096.74</v>
      </c>
      <c r="N166" s="15">
        <f t="shared" si="49"/>
        <v>17415188.149999999</v>
      </c>
      <c r="O166" s="15">
        <f t="shared" si="49"/>
        <v>13811193.779999999</v>
      </c>
      <c r="P166" s="15">
        <f>SUM(P165)</f>
        <v>44393321.68</v>
      </c>
      <c r="Q166" s="15">
        <f t="shared" si="49"/>
        <v>9410</v>
      </c>
      <c r="R166" s="17"/>
    </row>
    <row r="167" spans="1:18" x14ac:dyDescent="0.2">
      <c r="A167" s="7"/>
      <c r="B167" s="7"/>
      <c r="C167" s="8" t="s">
        <v>91</v>
      </c>
      <c r="D167" s="9">
        <v>900000000</v>
      </c>
      <c r="E167" s="9">
        <v>1037393000</v>
      </c>
      <c r="F167" s="10"/>
      <c r="G167" s="10"/>
      <c r="H167" s="11"/>
      <c r="I167" s="11"/>
      <c r="J167" s="9"/>
      <c r="K167" s="10"/>
      <c r="L167" s="10"/>
      <c r="M167" s="10"/>
      <c r="N167" s="9"/>
      <c r="O167" s="10"/>
      <c r="P167" s="9"/>
      <c r="Q167" s="9"/>
      <c r="R167" s="10"/>
    </row>
    <row r="168" spans="1:18" x14ac:dyDescent="0.2">
      <c r="A168" s="7"/>
      <c r="B168" s="7"/>
      <c r="C168" s="8" t="s">
        <v>92</v>
      </c>
      <c r="D168" s="10"/>
      <c r="E168" s="10"/>
      <c r="F168" s="9">
        <v>845652769.19000006</v>
      </c>
      <c r="G168" s="10"/>
      <c r="H168" s="11"/>
      <c r="I168" s="11"/>
      <c r="J168" s="9"/>
      <c r="K168" s="9">
        <v>52200000</v>
      </c>
      <c r="L168" s="10"/>
      <c r="M168" s="10"/>
      <c r="N168" s="9"/>
      <c r="O168" s="10"/>
      <c r="P168" s="26">
        <v>138633252.19</v>
      </c>
      <c r="Q168" s="9">
        <v>906978.62</v>
      </c>
      <c r="R168" s="10"/>
    </row>
    <row r="169" spans="1:18" x14ac:dyDescent="0.2">
      <c r="A169" s="7"/>
      <c r="B169" s="7"/>
      <c r="C169" s="8" t="s">
        <v>93</v>
      </c>
      <c r="D169" s="10"/>
      <c r="E169" s="10"/>
      <c r="F169" s="9">
        <v>906978.62</v>
      </c>
      <c r="G169" s="10"/>
      <c r="H169" s="11"/>
      <c r="I169" s="11"/>
      <c r="J169" s="9"/>
      <c r="K169" s="10"/>
      <c r="L169" s="10"/>
      <c r="M169" s="10"/>
      <c r="N169" s="9"/>
      <c r="O169" s="10"/>
      <c r="P169" s="9"/>
      <c r="Q169" s="9">
        <v>-906978.62</v>
      </c>
      <c r="R169" s="10"/>
    </row>
    <row r="170" spans="1:18" ht="33" customHeight="1" x14ac:dyDescent="0.2">
      <c r="A170" s="7"/>
      <c r="B170" s="7"/>
      <c r="C170" s="53" t="s">
        <v>94</v>
      </c>
      <c r="D170" s="15">
        <v>900000000</v>
      </c>
      <c r="E170" s="15">
        <f>SUM(E167:E169)</f>
        <v>1037393000</v>
      </c>
      <c r="F170" s="15">
        <f>SUM(F168:F169)</f>
        <v>846559747.81000006</v>
      </c>
      <c r="G170" s="15"/>
      <c r="H170" s="22"/>
      <c r="I170" s="22"/>
      <c r="J170" s="15"/>
      <c r="K170" s="15">
        <f t="shared" ref="K170:Q170" si="50">SUM(K168:K169)</f>
        <v>52200000</v>
      </c>
      <c r="L170" s="15"/>
      <c r="M170" s="15"/>
      <c r="N170" s="15"/>
      <c r="O170" s="15"/>
      <c r="P170" s="15">
        <f t="shared" si="50"/>
        <v>138633252.19</v>
      </c>
      <c r="Q170" s="15">
        <f t="shared" si="50"/>
        <v>0</v>
      </c>
      <c r="R170" s="17">
        <f t="shared" ref="R170:R259" si="51">SUM(E170-F170-G170-H170-I170-J170-K170-L170-M170-N170-O170-P170-Q170)</f>
        <v>-5.9604644775390625E-8</v>
      </c>
    </row>
    <row r="171" spans="1:18" x14ac:dyDescent="0.2">
      <c r="A171" s="7"/>
      <c r="B171" s="7"/>
      <c r="C171" s="8" t="s">
        <v>49</v>
      </c>
      <c r="D171" s="9">
        <v>462000000</v>
      </c>
      <c r="E171" s="9">
        <v>462000000</v>
      </c>
      <c r="F171" s="10"/>
      <c r="G171" s="10"/>
      <c r="H171" s="11"/>
      <c r="I171" s="11"/>
      <c r="J171" s="9"/>
      <c r="K171" s="10"/>
      <c r="L171" s="10"/>
      <c r="M171" s="10"/>
      <c r="N171" s="9"/>
      <c r="O171" s="10"/>
      <c r="P171" s="9"/>
      <c r="Q171" s="9"/>
      <c r="R171" s="10"/>
    </row>
    <row r="172" spans="1:18" x14ac:dyDescent="0.2">
      <c r="A172" s="7"/>
      <c r="B172" s="7"/>
      <c r="C172" s="8">
        <v>512200</v>
      </c>
      <c r="D172" s="9"/>
      <c r="E172" s="9"/>
      <c r="F172" s="10"/>
      <c r="G172" s="9">
        <v>230976900</v>
      </c>
      <c r="H172" s="11"/>
      <c r="I172" s="11"/>
      <c r="J172" s="9"/>
      <c r="K172" s="10"/>
      <c r="L172" s="10"/>
      <c r="M172" s="10"/>
      <c r="N172" s="9"/>
      <c r="O172" s="10"/>
      <c r="P172" s="26">
        <v>231000885</v>
      </c>
      <c r="Q172" s="9"/>
      <c r="R172" s="10"/>
    </row>
    <row r="173" spans="1:18" ht="34.5" customHeight="1" x14ac:dyDescent="0.2">
      <c r="A173" s="7"/>
      <c r="B173" s="7"/>
      <c r="C173" s="53" t="s">
        <v>51</v>
      </c>
      <c r="D173" s="15">
        <v>462000000</v>
      </c>
      <c r="E173" s="15">
        <f>SUM(E171:E172)</f>
        <v>462000000</v>
      </c>
      <c r="F173" s="59"/>
      <c r="G173" s="15">
        <f>SUM(G172)</f>
        <v>230976900</v>
      </c>
      <c r="H173" s="22"/>
      <c r="I173" s="22"/>
      <c r="J173" s="15"/>
      <c r="K173" s="15"/>
      <c r="L173" s="15"/>
      <c r="M173" s="15"/>
      <c r="N173" s="15"/>
      <c r="O173" s="15"/>
      <c r="P173" s="15">
        <f t="shared" ref="P173" si="52">SUM(P172)</f>
        <v>231000885</v>
      </c>
      <c r="Q173" s="15"/>
      <c r="R173" s="17">
        <f t="shared" si="51"/>
        <v>22215</v>
      </c>
    </row>
    <row r="174" spans="1:18" ht="34.5" customHeight="1" x14ac:dyDescent="0.2">
      <c r="A174" s="7"/>
      <c r="B174" s="7"/>
      <c r="C174" s="53" t="s">
        <v>55</v>
      </c>
      <c r="D174" s="15">
        <v>1362000000</v>
      </c>
      <c r="E174" s="15">
        <f>SUM(E170+E173)</f>
        <v>1499393000</v>
      </c>
      <c r="F174" s="15">
        <v>846559747.80999994</v>
      </c>
      <c r="G174" s="15">
        <f>SUM(G173)</f>
        <v>230976900</v>
      </c>
      <c r="H174" s="22"/>
      <c r="I174" s="22"/>
      <c r="J174" s="15"/>
      <c r="K174" s="15">
        <f>SUM(K170+K173)</f>
        <v>52200000</v>
      </c>
      <c r="L174" s="15"/>
      <c r="M174" s="15"/>
      <c r="N174" s="15"/>
      <c r="O174" s="15"/>
      <c r="P174" s="15">
        <f>SUM(P170+P173)</f>
        <v>369634137.19</v>
      </c>
      <c r="Q174" s="15"/>
      <c r="R174" s="17"/>
    </row>
    <row r="175" spans="1:18" ht="11.25" customHeight="1" x14ac:dyDescent="0.2">
      <c r="A175" s="7"/>
      <c r="B175" s="90" t="s">
        <v>95</v>
      </c>
      <c r="C175" s="91"/>
      <c r="D175" s="31">
        <v>1547000000</v>
      </c>
      <c r="E175" s="31">
        <f>SUM(E166+E170+E173)</f>
        <v>1665893000</v>
      </c>
      <c r="F175" s="31">
        <v>862170620.74000001</v>
      </c>
      <c r="G175" s="31">
        <f>SUM(G166+G174)</f>
        <v>231930900</v>
      </c>
      <c r="H175" s="32"/>
      <c r="I175" s="32">
        <f>SUM(I166+I174)</f>
        <v>14773985.33</v>
      </c>
      <c r="J175" s="31">
        <f t="shared" ref="J175:Q175" si="53">SUM(J166+J174)</f>
        <v>15268168.369999999</v>
      </c>
      <c r="K175" s="32">
        <f t="shared" si="53"/>
        <v>67383406.849999994</v>
      </c>
      <c r="L175" s="32">
        <f t="shared" si="53"/>
        <v>15849264.050000001</v>
      </c>
      <c r="M175" s="32">
        <f t="shared" si="53"/>
        <v>13230096.74</v>
      </c>
      <c r="N175" s="31">
        <f t="shared" si="53"/>
        <v>17415188.149999999</v>
      </c>
      <c r="O175" s="32">
        <f t="shared" si="53"/>
        <v>13811193.779999999</v>
      </c>
      <c r="P175" s="31">
        <f>SUM(P166+P174)</f>
        <v>414027458.87</v>
      </c>
      <c r="Q175" s="31">
        <f t="shared" si="53"/>
        <v>9410</v>
      </c>
      <c r="R175" s="33">
        <f t="shared" si="51"/>
        <v>23307.119999945164</v>
      </c>
    </row>
    <row r="176" spans="1:18" x14ac:dyDescent="0.2">
      <c r="A176" s="7"/>
      <c r="B176" s="7" t="s">
        <v>96</v>
      </c>
      <c r="C176" s="8" t="s">
        <v>52</v>
      </c>
      <c r="D176" s="9">
        <v>96000000</v>
      </c>
      <c r="E176" s="9">
        <v>95347000</v>
      </c>
      <c r="F176" s="10"/>
      <c r="G176" s="10"/>
      <c r="H176" s="11"/>
      <c r="I176" s="11"/>
      <c r="J176" s="9"/>
      <c r="K176" s="10"/>
      <c r="L176" s="10"/>
      <c r="M176" s="10"/>
      <c r="N176" s="9"/>
      <c r="O176" s="10"/>
      <c r="P176" s="9"/>
      <c r="Q176" s="9"/>
      <c r="R176" s="10"/>
    </row>
    <row r="177" spans="1:18" x14ac:dyDescent="0.2">
      <c r="A177" s="7"/>
      <c r="B177" s="7"/>
      <c r="C177" s="8">
        <v>5151000</v>
      </c>
      <c r="D177" s="9"/>
      <c r="E177" s="9"/>
      <c r="F177" s="10"/>
      <c r="G177" s="10"/>
      <c r="H177" s="11"/>
      <c r="I177" s="11"/>
      <c r="J177" s="9"/>
      <c r="K177" s="10"/>
      <c r="L177" s="10"/>
      <c r="M177" s="10"/>
      <c r="N177" s="9"/>
      <c r="O177" s="10"/>
      <c r="P177" s="26">
        <v>95346464.400000006</v>
      </c>
      <c r="Q177" s="9"/>
      <c r="R177" s="10"/>
    </row>
    <row r="178" spans="1:18" ht="35.25" customHeight="1" x14ac:dyDescent="0.2">
      <c r="A178" s="7"/>
      <c r="B178" s="7"/>
      <c r="C178" s="53" t="s">
        <v>54</v>
      </c>
      <c r="D178" s="15">
        <v>96000000</v>
      </c>
      <c r="E178" s="15">
        <f>SUM(E176:E177)</f>
        <v>95347000</v>
      </c>
      <c r="F178" s="59"/>
      <c r="G178" s="59"/>
      <c r="H178" s="60"/>
      <c r="I178" s="60"/>
      <c r="J178" s="61"/>
      <c r="K178" s="59"/>
      <c r="L178" s="59"/>
      <c r="M178" s="59"/>
      <c r="N178" s="62"/>
      <c r="O178" s="59"/>
      <c r="P178" s="15">
        <f t="shared" ref="P178" si="54">SUM(P177)</f>
        <v>95346464.400000006</v>
      </c>
      <c r="Q178" s="61"/>
      <c r="R178" s="17">
        <f t="shared" si="51"/>
        <v>535.59999999403954</v>
      </c>
    </row>
    <row r="179" spans="1:18" ht="35.25" customHeight="1" x14ac:dyDescent="0.2">
      <c r="A179" s="7"/>
      <c r="B179" s="7"/>
      <c r="C179" s="53" t="s">
        <v>55</v>
      </c>
      <c r="D179" s="15">
        <v>96000000</v>
      </c>
      <c r="E179" s="15">
        <f>SUM(E178)</f>
        <v>95347000</v>
      </c>
      <c r="F179" s="59"/>
      <c r="G179" s="59"/>
      <c r="H179" s="60"/>
      <c r="I179" s="60"/>
      <c r="J179" s="61"/>
      <c r="K179" s="59"/>
      <c r="L179" s="59"/>
      <c r="M179" s="59"/>
      <c r="N179" s="61"/>
      <c r="O179" s="59"/>
      <c r="P179" s="15">
        <f t="shared" ref="P179:P180" si="55">SUM(P178)</f>
        <v>95346464.400000006</v>
      </c>
      <c r="Q179" s="61"/>
      <c r="R179" s="17"/>
    </row>
    <row r="180" spans="1:18" ht="11.25" customHeight="1" x14ac:dyDescent="0.2">
      <c r="A180" s="7"/>
      <c r="B180" s="90" t="s">
        <v>97</v>
      </c>
      <c r="C180" s="91"/>
      <c r="D180" s="31">
        <v>96000000</v>
      </c>
      <c r="E180" s="31">
        <f>SUM(E179)</f>
        <v>95347000</v>
      </c>
      <c r="F180" s="44"/>
      <c r="G180" s="44"/>
      <c r="H180" s="32"/>
      <c r="I180" s="32"/>
      <c r="J180" s="31"/>
      <c r="K180" s="44"/>
      <c r="L180" s="44"/>
      <c r="M180" s="44"/>
      <c r="N180" s="31"/>
      <c r="O180" s="44"/>
      <c r="P180" s="31">
        <f t="shared" si="55"/>
        <v>95346464.400000006</v>
      </c>
      <c r="Q180" s="31"/>
      <c r="R180" s="33">
        <f t="shared" si="51"/>
        <v>535.59999999403954</v>
      </c>
    </row>
    <row r="181" spans="1:18" x14ac:dyDescent="0.2">
      <c r="A181" s="7"/>
      <c r="B181" s="7" t="s">
        <v>98</v>
      </c>
      <c r="C181" s="8" t="s">
        <v>52</v>
      </c>
      <c r="D181" s="9">
        <v>600000000</v>
      </c>
      <c r="E181" s="9">
        <v>598492000</v>
      </c>
      <c r="F181" s="10"/>
      <c r="G181" s="10"/>
      <c r="H181" s="11"/>
      <c r="I181" s="11"/>
      <c r="J181" s="9"/>
      <c r="K181" s="10"/>
      <c r="L181" s="10"/>
      <c r="M181" s="10"/>
      <c r="N181" s="9"/>
      <c r="O181" s="10"/>
      <c r="P181" s="9"/>
      <c r="Q181" s="9"/>
      <c r="R181" s="10"/>
    </row>
    <row r="182" spans="1:18" x14ac:dyDescent="0.2">
      <c r="A182" s="7"/>
      <c r="B182" s="7"/>
      <c r="C182" s="8" t="s">
        <v>53</v>
      </c>
      <c r="D182" s="10"/>
      <c r="E182" s="10"/>
      <c r="F182" s="9">
        <v>598491845.88</v>
      </c>
      <c r="G182" s="10"/>
      <c r="H182" s="11"/>
      <c r="I182" s="11"/>
      <c r="J182" s="9"/>
      <c r="K182" s="10"/>
      <c r="L182" s="10"/>
      <c r="M182" s="10"/>
      <c r="N182" s="9"/>
      <c r="O182" s="10"/>
      <c r="P182" s="9"/>
      <c r="Q182" s="9"/>
      <c r="R182" s="10"/>
    </row>
    <row r="183" spans="1:18" ht="34.5" customHeight="1" x14ac:dyDescent="0.2">
      <c r="A183" s="7"/>
      <c r="B183" s="7"/>
      <c r="C183" s="53" t="s">
        <v>54</v>
      </c>
      <c r="D183" s="15">
        <v>600000000</v>
      </c>
      <c r="E183" s="15">
        <f>SUM(E181:E182)</f>
        <v>598492000</v>
      </c>
      <c r="F183" s="15">
        <f>SUM(F182)</f>
        <v>598491845.88</v>
      </c>
      <c r="G183" s="15"/>
      <c r="H183" s="22"/>
      <c r="I183" s="22"/>
      <c r="J183" s="15"/>
      <c r="K183" s="15"/>
      <c r="L183" s="15"/>
      <c r="M183" s="15"/>
      <c r="N183" s="15"/>
      <c r="O183" s="15"/>
      <c r="P183" s="15"/>
      <c r="Q183" s="15"/>
      <c r="R183" s="17">
        <f t="shared" si="51"/>
        <v>154.12000000476837</v>
      </c>
    </row>
    <row r="184" spans="1:18" ht="34.5" customHeight="1" x14ac:dyDescent="0.2">
      <c r="A184" s="7"/>
      <c r="B184" s="7"/>
      <c r="C184" s="53" t="s">
        <v>55</v>
      </c>
      <c r="D184" s="15">
        <v>600000000</v>
      </c>
      <c r="E184" s="15">
        <f>SUM(E183)</f>
        <v>598492000</v>
      </c>
      <c r="F184" s="15">
        <f>SUM(F183)</f>
        <v>598491845.88</v>
      </c>
      <c r="G184" s="15"/>
      <c r="H184" s="22"/>
      <c r="I184" s="22"/>
      <c r="J184" s="15"/>
      <c r="K184" s="15"/>
      <c r="L184" s="15"/>
      <c r="M184" s="15"/>
      <c r="N184" s="15"/>
      <c r="O184" s="15"/>
      <c r="P184" s="15"/>
      <c r="Q184" s="15"/>
      <c r="R184" s="17"/>
    </row>
    <row r="185" spans="1:18" ht="11.25" customHeight="1" x14ac:dyDescent="0.2">
      <c r="A185" s="7"/>
      <c r="B185" s="90" t="s">
        <v>99</v>
      </c>
      <c r="C185" s="91"/>
      <c r="D185" s="31">
        <v>600000000</v>
      </c>
      <c r="E185" s="31">
        <f>SUM(E184)</f>
        <v>598492000</v>
      </c>
      <c r="F185" s="31">
        <f>SUM(F184)</f>
        <v>598491845.88</v>
      </c>
      <c r="G185" s="31"/>
      <c r="H185" s="32"/>
      <c r="I185" s="32"/>
      <c r="J185" s="31"/>
      <c r="K185" s="31"/>
      <c r="L185" s="31"/>
      <c r="M185" s="31"/>
      <c r="N185" s="31"/>
      <c r="O185" s="31"/>
      <c r="P185" s="31"/>
      <c r="Q185" s="31"/>
      <c r="R185" s="33">
        <f t="shared" si="51"/>
        <v>154.12000000476837</v>
      </c>
    </row>
    <row r="186" spans="1:18" x14ac:dyDescent="0.2">
      <c r="A186" s="7"/>
      <c r="B186" s="7" t="s">
        <v>100</v>
      </c>
      <c r="C186" s="8" t="s">
        <v>49</v>
      </c>
      <c r="D186" s="9">
        <v>500000000</v>
      </c>
      <c r="E186" s="9">
        <v>500000000</v>
      </c>
      <c r="F186" s="10"/>
      <c r="G186" s="10"/>
      <c r="H186" s="11"/>
      <c r="I186" s="11"/>
      <c r="J186" s="9"/>
      <c r="K186" s="10"/>
      <c r="L186" s="10"/>
      <c r="M186" s="10"/>
      <c r="N186" s="9"/>
      <c r="O186" s="10"/>
      <c r="P186" s="9"/>
      <c r="Q186" s="9"/>
      <c r="R186" s="10"/>
    </row>
    <row r="187" spans="1:18" x14ac:dyDescent="0.2">
      <c r="A187" s="7"/>
      <c r="B187" s="7"/>
      <c r="C187" s="8" t="s">
        <v>50</v>
      </c>
      <c r="D187" s="10"/>
      <c r="E187" s="10"/>
      <c r="F187" s="9">
        <v>223183278.40000001</v>
      </c>
      <c r="G187" s="9">
        <v>29969894.16</v>
      </c>
      <c r="H187" s="11"/>
      <c r="I187" s="11">
        <v>157185218.40000001</v>
      </c>
      <c r="J187" s="9">
        <v>27595452</v>
      </c>
      <c r="K187" s="10"/>
      <c r="L187" s="12">
        <v>57356145.600000001</v>
      </c>
      <c r="M187" s="9">
        <v>473656.8</v>
      </c>
      <c r="N187" s="9"/>
      <c r="O187" s="10"/>
      <c r="P187" s="26">
        <v>4236354.6399999997</v>
      </c>
      <c r="Q187" s="9"/>
      <c r="R187" s="10"/>
    </row>
    <row r="188" spans="1:18" ht="34.5" customHeight="1" x14ac:dyDescent="0.2">
      <c r="A188" s="7"/>
      <c r="B188" s="7"/>
      <c r="C188" s="53" t="s">
        <v>51</v>
      </c>
      <c r="D188" s="15">
        <v>500000000</v>
      </c>
      <c r="E188" s="15">
        <f>SUM(E186:E187)</f>
        <v>500000000</v>
      </c>
      <c r="F188" s="15">
        <f t="shared" ref="F188:G190" si="56">SUM(F187)</f>
        <v>223183278.40000001</v>
      </c>
      <c r="G188" s="15">
        <f t="shared" si="56"/>
        <v>29969894.16</v>
      </c>
      <c r="H188" s="22"/>
      <c r="I188" s="22">
        <f t="shared" ref="I188:P190" si="57">SUM(I187)</f>
        <v>157185218.40000001</v>
      </c>
      <c r="J188" s="15">
        <f t="shared" si="57"/>
        <v>27595452</v>
      </c>
      <c r="K188" s="15"/>
      <c r="L188" s="15">
        <f t="shared" si="57"/>
        <v>57356145.600000001</v>
      </c>
      <c r="M188" s="15">
        <f t="shared" si="57"/>
        <v>473656.8</v>
      </c>
      <c r="N188" s="15"/>
      <c r="O188" s="15"/>
      <c r="P188" s="15">
        <f t="shared" si="57"/>
        <v>4236354.6399999997</v>
      </c>
      <c r="Q188" s="15"/>
      <c r="R188" s="17">
        <f t="shared" si="51"/>
        <v>2.0489096641540527E-8</v>
      </c>
    </row>
    <row r="189" spans="1:18" ht="34.5" customHeight="1" x14ac:dyDescent="0.2">
      <c r="A189" s="7"/>
      <c r="B189" s="7"/>
      <c r="C189" s="53" t="s">
        <v>55</v>
      </c>
      <c r="D189" s="15">
        <v>500000000</v>
      </c>
      <c r="E189" s="15">
        <f>SUM(E188)</f>
        <v>500000000</v>
      </c>
      <c r="F189" s="15">
        <f t="shared" si="56"/>
        <v>223183278.40000001</v>
      </c>
      <c r="G189" s="15">
        <f t="shared" si="56"/>
        <v>29969894.16</v>
      </c>
      <c r="H189" s="22"/>
      <c r="I189" s="22">
        <f t="shared" si="57"/>
        <v>157185218.40000001</v>
      </c>
      <c r="J189" s="15">
        <f t="shared" si="57"/>
        <v>27595452</v>
      </c>
      <c r="K189" s="15"/>
      <c r="L189" s="15">
        <f t="shared" si="57"/>
        <v>57356145.600000001</v>
      </c>
      <c r="M189" s="15">
        <f t="shared" si="57"/>
        <v>473656.8</v>
      </c>
      <c r="N189" s="15"/>
      <c r="O189" s="15"/>
      <c r="P189" s="15">
        <f t="shared" si="57"/>
        <v>4236354.6399999997</v>
      </c>
      <c r="Q189" s="15"/>
      <c r="R189" s="17"/>
    </row>
    <row r="190" spans="1:18" ht="11.25" customHeight="1" x14ac:dyDescent="0.2">
      <c r="A190" s="7"/>
      <c r="B190" s="90" t="s">
        <v>101</v>
      </c>
      <c r="C190" s="91"/>
      <c r="D190" s="31">
        <v>500000000</v>
      </c>
      <c r="E190" s="31">
        <f>SUM(E189)</f>
        <v>500000000</v>
      </c>
      <c r="F190" s="31">
        <f t="shared" si="56"/>
        <v>223183278.40000001</v>
      </c>
      <c r="G190" s="31">
        <f t="shared" si="56"/>
        <v>29969894.16</v>
      </c>
      <c r="H190" s="32"/>
      <c r="I190" s="32">
        <f t="shared" si="57"/>
        <v>157185218.40000001</v>
      </c>
      <c r="J190" s="31">
        <f t="shared" si="57"/>
        <v>27595452</v>
      </c>
      <c r="K190" s="31"/>
      <c r="L190" s="31">
        <f t="shared" si="57"/>
        <v>57356145.600000001</v>
      </c>
      <c r="M190" s="31">
        <f t="shared" si="57"/>
        <v>473656.8</v>
      </c>
      <c r="N190" s="31"/>
      <c r="O190" s="31"/>
      <c r="P190" s="45">
        <f t="shared" si="57"/>
        <v>4236354.6399999997</v>
      </c>
      <c r="Q190" s="45"/>
      <c r="R190" s="46">
        <f t="shared" si="51"/>
        <v>2.0489096641540527E-8</v>
      </c>
    </row>
    <row r="191" spans="1:18" x14ac:dyDescent="0.2">
      <c r="A191" s="7"/>
      <c r="B191" s="7" t="s">
        <v>102</v>
      </c>
      <c r="C191" s="8" t="s">
        <v>52</v>
      </c>
      <c r="D191" s="9">
        <v>290000000</v>
      </c>
      <c r="E191" s="26">
        <v>289708000</v>
      </c>
      <c r="F191" s="10"/>
      <c r="G191" s="10"/>
      <c r="H191" s="11"/>
      <c r="I191" s="11"/>
      <c r="J191" s="9"/>
      <c r="K191" s="10"/>
      <c r="L191" s="10"/>
      <c r="M191" s="10"/>
      <c r="N191" s="9"/>
      <c r="O191" s="10"/>
      <c r="P191" s="9"/>
      <c r="Q191" s="9"/>
      <c r="R191" s="10"/>
    </row>
    <row r="192" spans="1:18" x14ac:dyDescent="0.2">
      <c r="A192" s="7"/>
      <c r="B192" s="7"/>
      <c r="C192" s="8">
        <v>515100</v>
      </c>
      <c r="D192" s="9"/>
      <c r="E192" s="9"/>
      <c r="F192" s="10"/>
      <c r="G192" s="10"/>
      <c r="H192" s="11">
        <v>289707962.42000002</v>
      </c>
      <c r="I192" s="11"/>
      <c r="J192" s="9"/>
      <c r="K192" s="10"/>
      <c r="L192" s="10"/>
      <c r="M192" s="10"/>
      <c r="N192" s="9"/>
      <c r="O192" s="10"/>
      <c r="P192" s="9"/>
      <c r="Q192" s="9"/>
      <c r="R192" s="10"/>
    </row>
    <row r="193" spans="1:18" ht="34.5" customHeight="1" x14ac:dyDescent="0.2">
      <c r="A193" s="7"/>
      <c r="B193" s="7"/>
      <c r="C193" s="53" t="s">
        <v>54</v>
      </c>
      <c r="D193" s="15">
        <v>290000000</v>
      </c>
      <c r="E193" s="15">
        <f>SUM(E191:E192)</f>
        <v>289708000</v>
      </c>
      <c r="F193" s="59"/>
      <c r="G193" s="59"/>
      <c r="H193" s="22">
        <f t="shared" ref="H193:H195" si="58">SUM(H192)</f>
        <v>289707962.42000002</v>
      </c>
      <c r="I193" s="60"/>
      <c r="J193" s="61"/>
      <c r="K193" s="59"/>
      <c r="L193" s="59"/>
      <c r="M193" s="59"/>
      <c r="N193" s="61"/>
      <c r="O193" s="59"/>
      <c r="P193" s="61"/>
      <c r="Q193" s="61"/>
      <c r="R193" s="17">
        <f t="shared" si="51"/>
        <v>37.579999983310699</v>
      </c>
    </row>
    <row r="194" spans="1:18" ht="34.5" customHeight="1" x14ac:dyDescent="0.2">
      <c r="A194" s="7"/>
      <c r="B194" s="7"/>
      <c r="C194" s="53" t="s">
        <v>55</v>
      </c>
      <c r="D194" s="15">
        <v>290000000</v>
      </c>
      <c r="E194" s="15">
        <f>SUM(E193)</f>
        <v>289708000</v>
      </c>
      <c r="F194" s="59"/>
      <c r="G194" s="59"/>
      <c r="H194" s="22">
        <f t="shared" si="58"/>
        <v>289707962.42000002</v>
      </c>
      <c r="I194" s="60"/>
      <c r="J194" s="61"/>
      <c r="K194" s="59"/>
      <c r="L194" s="59"/>
      <c r="M194" s="59"/>
      <c r="N194" s="61"/>
      <c r="O194" s="59"/>
      <c r="P194" s="61"/>
      <c r="Q194" s="61"/>
      <c r="R194" s="17"/>
    </row>
    <row r="195" spans="1:18" ht="11.25" customHeight="1" x14ac:dyDescent="0.2">
      <c r="A195" s="7"/>
      <c r="B195" s="90" t="s">
        <v>103</v>
      </c>
      <c r="C195" s="91"/>
      <c r="D195" s="31">
        <v>290000000</v>
      </c>
      <c r="E195" s="31">
        <f>SUM(E194)</f>
        <v>289708000</v>
      </c>
      <c r="F195" s="40"/>
      <c r="G195" s="40"/>
      <c r="H195" s="32">
        <f t="shared" si="58"/>
        <v>289707962.42000002</v>
      </c>
      <c r="I195" s="41"/>
      <c r="J195" s="42"/>
      <c r="K195" s="40"/>
      <c r="L195" s="40"/>
      <c r="M195" s="40"/>
      <c r="N195" s="42"/>
      <c r="O195" s="40"/>
      <c r="P195" s="42"/>
      <c r="Q195" s="42"/>
      <c r="R195" s="33">
        <f t="shared" si="51"/>
        <v>37.579999983310699</v>
      </c>
    </row>
    <row r="196" spans="1:18" x14ac:dyDescent="0.2">
      <c r="A196" s="7"/>
      <c r="B196" s="7" t="s">
        <v>104</v>
      </c>
      <c r="C196" s="8" t="s">
        <v>91</v>
      </c>
      <c r="D196" s="9">
        <v>1000000000</v>
      </c>
      <c r="E196" s="9">
        <v>1555000000</v>
      </c>
      <c r="F196" s="10"/>
      <c r="G196" s="10"/>
      <c r="H196" s="11"/>
      <c r="I196" s="11"/>
      <c r="J196" s="9"/>
      <c r="K196" s="10"/>
      <c r="L196" s="10"/>
      <c r="M196" s="10"/>
      <c r="N196" s="9"/>
      <c r="O196" s="10"/>
      <c r="P196" s="9"/>
      <c r="Q196" s="9"/>
      <c r="R196" s="10"/>
    </row>
    <row r="197" spans="1:18" x14ac:dyDescent="0.2">
      <c r="A197" s="7"/>
      <c r="B197" s="7"/>
      <c r="C197" s="8" t="s">
        <v>92</v>
      </c>
      <c r="D197" s="10"/>
      <c r="E197" s="10"/>
      <c r="F197" s="9">
        <v>149883604.91999999</v>
      </c>
      <c r="G197" s="9">
        <v>183866223.72</v>
      </c>
      <c r="H197" s="11">
        <v>12640</v>
      </c>
      <c r="I197" s="11">
        <v>83825536.849999994</v>
      </c>
      <c r="J197" s="9">
        <v>1659449.26</v>
      </c>
      <c r="K197" s="10"/>
      <c r="L197" s="12">
        <v>313411796.19999999</v>
      </c>
      <c r="M197" s="10"/>
      <c r="N197" s="18">
        <v>25176300.73</v>
      </c>
      <c r="O197" s="9"/>
      <c r="P197" s="26">
        <v>47589601.100000001</v>
      </c>
      <c r="Q197" s="9">
        <v>724245964.26999998</v>
      </c>
      <c r="R197" s="10"/>
    </row>
    <row r="198" spans="1:18" x14ac:dyDescent="0.2">
      <c r="A198" s="7"/>
      <c r="B198" s="7"/>
      <c r="C198" s="8" t="s">
        <v>105</v>
      </c>
      <c r="D198" s="10"/>
      <c r="E198" s="10"/>
      <c r="F198" s="9">
        <v>7356933.3399999999</v>
      </c>
      <c r="G198" s="9">
        <v>5757600</v>
      </c>
      <c r="H198" s="11">
        <v>5757600</v>
      </c>
      <c r="I198" s="11"/>
      <c r="J198" s="9"/>
      <c r="K198" s="10"/>
      <c r="L198" s="10"/>
      <c r="M198" s="9">
        <v>1645028.57</v>
      </c>
      <c r="N198" s="9"/>
      <c r="O198" s="9"/>
      <c r="P198" s="26">
        <v>3198666.68</v>
      </c>
      <c r="Q198" s="9">
        <v>1599333.34</v>
      </c>
      <c r="R198" s="10"/>
    </row>
    <row r="199" spans="1:18" ht="35.25" customHeight="1" x14ac:dyDescent="0.2">
      <c r="A199" s="7"/>
      <c r="B199" s="7"/>
      <c r="C199" s="53" t="s">
        <v>94</v>
      </c>
      <c r="D199" s="15">
        <v>1000000000</v>
      </c>
      <c r="E199" s="15">
        <f>SUM(E196:E198)</f>
        <v>1555000000</v>
      </c>
      <c r="F199" s="15">
        <f>SUM(F197:F198)</f>
        <v>157240538.25999999</v>
      </c>
      <c r="G199" s="15">
        <f>SUM(G197:G198)</f>
        <v>189623823.72</v>
      </c>
      <c r="H199" s="22">
        <f t="shared" ref="H199:Q199" si="59">SUM(H197:H198)</f>
        <v>5770240</v>
      </c>
      <c r="I199" s="22">
        <f t="shared" si="59"/>
        <v>83825536.849999994</v>
      </c>
      <c r="J199" s="15">
        <f t="shared" si="59"/>
        <v>1659449.26</v>
      </c>
      <c r="K199" s="15"/>
      <c r="L199" s="15">
        <f t="shared" si="59"/>
        <v>313411796.19999999</v>
      </c>
      <c r="M199" s="15">
        <f t="shared" si="59"/>
        <v>1645028.57</v>
      </c>
      <c r="N199" s="15">
        <f t="shared" si="59"/>
        <v>25176300.73</v>
      </c>
      <c r="O199" s="15"/>
      <c r="P199" s="15">
        <f t="shared" si="59"/>
        <v>50788267.780000001</v>
      </c>
      <c r="Q199" s="15">
        <f t="shared" si="59"/>
        <v>725845297.61000001</v>
      </c>
      <c r="R199" s="17">
        <f t="shared" si="51"/>
        <v>13721.019999980927</v>
      </c>
    </row>
    <row r="200" spans="1:18" x14ac:dyDescent="0.2">
      <c r="A200" s="7"/>
      <c r="B200" s="7"/>
      <c r="C200" s="8" t="s">
        <v>49</v>
      </c>
      <c r="D200" s="9">
        <v>600000000</v>
      </c>
      <c r="E200" s="9">
        <v>645000000</v>
      </c>
      <c r="F200" s="10"/>
      <c r="G200" s="10"/>
      <c r="H200" s="11"/>
      <c r="I200" s="11"/>
      <c r="J200" s="9"/>
      <c r="K200" s="10"/>
      <c r="L200" s="10"/>
      <c r="M200" s="10"/>
      <c r="N200" s="9"/>
      <c r="O200" s="10"/>
      <c r="P200" s="9"/>
      <c r="Q200" s="9"/>
      <c r="R200" s="21"/>
    </row>
    <row r="201" spans="1:18" x14ac:dyDescent="0.2">
      <c r="A201" s="7"/>
      <c r="B201" s="7"/>
      <c r="C201" s="8" t="s">
        <v>50</v>
      </c>
      <c r="D201" s="10"/>
      <c r="E201" s="10"/>
      <c r="F201" s="9">
        <v>246087175.18000001</v>
      </c>
      <c r="G201" s="9">
        <v>2711520</v>
      </c>
      <c r="H201" s="11"/>
      <c r="I201" s="11">
        <v>146755063.97999999</v>
      </c>
      <c r="J201" s="9"/>
      <c r="K201" s="10"/>
      <c r="L201" s="10"/>
      <c r="M201" s="9">
        <v>19353657.120000001</v>
      </c>
      <c r="N201" s="18">
        <v>5981211.3899999997</v>
      </c>
      <c r="O201" s="10"/>
      <c r="P201" s="26">
        <v>87735681.890000001</v>
      </c>
      <c r="Q201" s="9">
        <v>133727062.81999999</v>
      </c>
      <c r="R201" s="21"/>
    </row>
    <row r="202" spans="1:18" x14ac:dyDescent="0.2">
      <c r="A202" s="7"/>
      <c r="B202" s="7"/>
      <c r="C202" s="8">
        <v>512900</v>
      </c>
      <c r="D202" s="10"/>
      <c r="E202" s="10"/>
      <c r="F202" s="9"/>
      <c r="G202" s="9"/>
      <c r="H202" s="11"/>
      <c r="I202" s="11"/>
      <c r="J202" s="9"/>
      <c r="K202" s="10"/>
      <c r="L202" s="10"/>
      <c r="M202" s="9"/>
      <c r="N202" s="18"/>
      <c r="O202" s="10"/>
      <c r="P202" s="26">
        <v>242844</v>
      </c>
      <c r="Q202" s="9">
        <v>2405783.62</v>
      </c>
      <c r="R202" s="21"/>
    </row>
    <row r="203" spans="1:18" ht="34.5" customHeight="1" x14ac:dyDescent="0.2">
      <c r="A203" s="7"/>
      <c r="B203" s="7"/>
      <c r="C203" s="53" t="s">
        <v>51</v>
      </c>
      <c r="D203" s="15">
        <v>600000000</v>
      </c>
      <c r="E203" s="15">
        <f>SUM(E200:E202)</f>
        <v>645000000</v>
      </c>
      <c r="F203" s="15">
        <f>SUM(F201)</f>
        <v>246087175.18000001</v>
      </c>
      <c r="G203" s="15">
        <f>SUM(G201)</f>
        <v>2711520</v>
      </c>
      <c r="H203" s="22"/>
      <c r="I203" s="22">
        <f>SUM(I201)</f>
        <v>146755063.97999999</v>
      </c>
      <c r="J203" s="15"/>
      <c r="K203" s="15"/>
      <c r="L203" s="15"/>
      <c r="M203" s="15">
        <f>SUM(M201)</f>
        <v>19353657.120000001</v>
      </c>
      <c r="N203" s="15">
        <f>SUM(N201)</f>
        <v>5981211.3899999997</v>
      </c>
      <c r="O203" s="15"/>
      <c r="P203" s="15">
        <f>SUM(P201:P202)</f>
        <v>87978525.890000001</v>
      </c>
      <c r="Q203" s="15">
        <f>SUM(Q201:Q202)</f>
        <v>136132846.44</v>
      </c>
      <c r="R203" s="17">
        <f t="shared" si="51"/>
        <v>0</v>
      </c>
    </row>
    <row r="204" spans="1:18" ht="34.5" customHeight="1" x14ac:dyDescent="0.2">
      <c r="A204" s="7"/>
      <c r="B204" s="7"/>
      <c r="C204" s="53" t="s">
        <v>55</v>
      </c>
      <c r="D204" s="15">
        <v>1600000000</v>
      </c>
      <c r="E204" s="15">
        <f>SUM(E199+E203)</f>
        <v>2200000000</v>
      </c>
      <c r="F204" s="15">
        <f>SUM(F199+F203)</f>
        <v>403327713.44</v>
      </c>
      <c r="G204" s="15">
        <f>SUM(G199+G203)</f>
        <v>192335343.72</v>
      </c>
      <c r="H204" s="22">
        <f>SUM(H199+H203)</f>
        <v>5770240</v>
      </c>
      <c r="I204" s="22">
        <f>SUM(I199+I203)</f>
        <v>230580600.82999998</v>
      </c>
      <c r="J204" s="15">
        <f t="shared" ref="J204:N204" si="60">SUM(J199+J203)</f>
        <v>1659449.26</v>
      </c>
      <c r="K204" s="22"/>
      <c r="L204" s="22">
        <f t="shared" si="60"/>
        <v>313411796.19999999</v>
      </c>
      <c r="M204" s="22">
        <f t="shared" si="60"/>
        <v>20998685.690000001</v>
      </c>
      <c r="N204" s="15">
        <f t="shared" si="60"/>
        <v>31157512.120000001</v>
      </c>
      <c r="O204" s="22"/>
      <c r="P204" s="15">
        <f>SUM(P199+P203)</f>
        <v>138766793.67000002</v>
      </c>
      <c r="Q204" s="15">
        <f>SUM(Q199+Q203)</f>
        <v>861978144.04999995</v>
      </c>
      <c r="R204" s="17"/>
    </row>
    <row r="205" spans="1:18" ht="11.25" customHeight="1" x14ac:dyDescent="0.2">
      <c r="A205" s="7"/>
      <c r="B205" s="90" t="s">
        <v>106</v>
      </c>
      <c r="C205" s="91"/>
      <c r="D205" s="31">
        <v>1600000000</v>
      </c>
      <c r="E205" s="31">
        <f>SUM(E204)</f>
        <v>2200000000</v>
      </c>
      <c r="F205" s="31">
        <f>SUM(F204)</f>
        <v>403327713.44</v>
      </c>
      <c r="G205" s="31">
        <f>SUM(G204)</f>
        <v>192335343.72</v>
      </c>
      <c r="H205" s="32">
        <f>SUM(H204)</f>
        <v>5770240</v>
      </c>
      <c r="I205" s="32">
        <f>SUM(I204)</f>
        <v>230580600.82999998</v>
      </c>
      <c r="J205" s="31">
        <f t="shared" ref="J205:N205" si="61">SUM(J204)</f>
        <v>1659449.26</v>
      </c>
      <c r="K205" s="32"/>
      <c r="L205" s="32">
        <f t="shared" si="61"/>
        <v>313411796.19999999</v>
      </c>
      <c r="M205" s="32">
        <f t="shared" si="61"/>
        <v>20998685.690000001</v>
      </c>
      <c r="N205" s="31">
        <f t="shared" si="61"/>
        <v>31157512.120000001</v>
      </c>
      <c r="O205" s="32"/>
      <c r="P205" s="31">
        <f>SUM(P204)</f>
        <v>138766793.67000002</v>
      </c>
      <c r="Q205" s="31">
        <f>SUM(Q204)</f>
        <v>861978144.04999995</v>
      </c>
      <c r="R205" s="33">
        <f t="shared" si="51"/>
        <v>13721.019999980927</v>
      </c>
    </row>
    <row r="206" spans="1:18" x14ac:dyDescent="0.2">
      <c r="A206" s="7"/>
      <c r="B206" s="7" t="s">
        <v>107</v>
      </c>
      <c r="C206" s="8" t="s">
        <v>91</v>
      </c>
      <c r="D206" s="9">
        <v>700000000</v>
      </c>
      <c r="E206" s="9">
        <v>834294000</v>
      </c>
      <c r="F206" s="10"/>
      <c r="G206" s="10"/>
      <c r="H206" s="11"/>
      <c r="I206" s="11"/>
      <c r="J206" s="9"/>
      <c r="K206" s="10"/>
      <c r="L206" s="10"/>
      <c r="M206" s="10"/>
      <c r="N206" s="9"/>
      <c r="O206" s="10"/>
      <c r="P206" s="9"/>
      <c r="Q206" s="9"/>
      <c r="R206" s="10"/>
    </row>
    <row r="207" spans="1:18" x14ac:dyDescent="0.2">
      <c r="A207" s="7"/>
      <c r="B207" s="7"/>
      <c r="C207" s="8" t="s">
        <v>92</v>
      </c>
      <c r="D207" s="10"/>
      <c r="E207" s="10"/>
      <c r="F207" s="9">
        <v>21106911.149999999</v>
      </c>
      <c r="G207" s="9">
        <v>164212404.91999999</v>
      </c>
      <c r="H207" s="11">
        <v>81055528.209999993</v>
      </c>
      <c r="I207" s="11">
        <v>177166113.58000001</v>
      </c>
      <c r="J207" s="9">
        <v>161725034.53999999</v>
      </c>
      <c r="K207" s="10"/>
      <c r="L207" s="12">
        <v>4176</v>
      </c>
      <c r="M207" s="10"/>
      <c r="N207" s="18">
        <v>3264550.59</v>
      </c>
      <c r="O207" s="9">
        <v>8430</v>
      </c>
      <c r="P207" s="26">
        <v>172989540.94</v>
      </c>
      <c r="Q207" s="9"/>
      <c r="R207" s="10"/>
    </row>
    <row r="208" spans="1:18" x14ac:dyDescent="0.2">
      <c r="A208" s="7"/>
      <c r="B208" s="7"/>
      <c r="C208" s="8" t="s">
        <v>105</v>
      </c>
      <c r="D208" s="10"/>
      <c r="E208" s="10"/>
      <c r="F208" s="9">
        <v>3000000</v>
      </c>
      <c r="G208" s="9">
        <v>3000000</v>
      </c>
      <c r="H208" s="11">
        <v>4697142.8499999996</v>
      </c>
      <c r="I208" s="11">
        <v>5970000</v>
      </c>
      <c r="J208" s="9">
        <v>5970000</v>
      </c>
      <c r="K208" s="9">
        <v>5970000</v>
      </c>
      <c r="L208" s="12">
        <v>2970000</v>
      </c>
      <c r="M208" s="9">
        <v>2970000</v>
      </c>
      <c r="N208" s="18">
        <v>2970000</v>
      </c>
      <c r="O208" s="9">
        <v>2970000</v>
      </c>
      <c r="P208" s="26">
        <v>12274167.220000001</v>
      </c>
      <c r="Q208" s="9"/>
      <c r="R208" s="10"/>
    </row>
    <row r="209" spans="1:18" ht="34.5" customHeight="1" x14ac:dyDescent="0.2">
      <c r="A209" s="7"/>
      <c r="B209" s="7"/>
      <c r="C209" s="53" t="s">
        <v>94</v>
      </c>
      <c r="D209" s="15">
        <v>700000000</v>
      </c>
      <c r="E209" s="15">
        <f>SUM(E206:E208)</f>
        <v>834294000</v>
      </c>
      <c r="F209" s="15">
        <f>SUM(F207:F208)</f>
        <v>24106911.149999999</v>
      </c>
      <c r="G209" s="15">
        <f>SUM(G207:G208)</f>
        <v>167212404.91999999</v>
      </c>
      <c r="H209" s="22">
        <f t="shared" ref="H209:P209" si="62">SUM(H207:H208)</f>
        <v>85752671.059999987</v>
      </c>
      <c r="I209" s="22">
        <f t="shared" si="62"/>
        <v>183136113.58000001</v>
      </c>
      <c r="J209" s="15">
        <f t="shared" si="62"/>
        <v>167695034.53999999</v>
      </c>
      <c r="K209" s="15">
        <f t="shared" si="62"/>
        <v>5970000</v>
      </c>
      <c r="L209" s="15">
        <f t="shared" si="62"/>
        <v>2974176</v>
      </c>
      <c r="M209" s="15">
        <f t="shared" si="62"/>
        <v>2970000</v>
      </c>
      <c r="N209" s="15">
        <f t="shared" si="62"/>
        <v>6234550.5899999999</v>
      </c>
      <c r="O209" s="15">
        <f t="shared" si="62"/>
        <v>2978430</v>
      </c>
      <c r="P209" s="15">
        <f t="shared" si="62"/>
        <v>185263708.16</v>
      </c>
      <c r="Q209" s="15"/>
      <c r="R209" s="17">
        <f t="shared" si="51"/>
        <v>8.9406967163085938E-8</v>
      </c>
    </row>
    <row r="210" spans="1:18" ht="34.5" customHeight="1" x14ac:dyDescent="0.2">
      <c r="A210" s="7"/>
      <c r="B210" s="7"/>
      <c r="C210" s="53" t="s">
        <v>55</v>
      </c>
      <c r="D210" s="15">
        <v>700000000</v>
      </c>
      <c r="E210" s="15">
        <f>SUM(E209)</f>
        <v>834294000</v>
      </c>
      <c r="F210" s="15">
        <f>SUM(F209)</f>
        <v>24106911.149999999</v>
      </c>
      <c r="G210" s="15">
        <f>SUM(G209)</f>
        <v>167212404.91999999</v>
      </c>
      <c r="H210" s="22">
        <f t="shared" ref="H210:P210" si="63">SUM(H209)</f>
        <v>85752671.059999987</v>
      </c>
      <c r="I210" s="22">
        <f t="shared" si="63"/>
        <v>183136113.58000001</v>
      </c>
      <c r="J210" s="15">
        <f t="shared" si="63"/>
        <v>167695034.53999999</v>
      </c>
      <c r="K210" s="15">
        <f t="shared" si="63"/>
        <v>5970000</v>
      </c>
      <c r="L210" s="15">
        <f t="shared" si="63"/>
        <v>2974176</v>
      </c>
      <c r="M210" s="15">
        <f t="shared" si="63"/>
        <v>2970000</v>
      </c>
      <c r="N210" s="15">
        <f t="shared" si="63"/>
        <v>6234550.5899999999</v>
      </c>
      <c r="O210" s="15">
        <f t="shared" si="63"/>
        <v>2978430</v>
      </c>
      <c r="P210" s="15">
        <f t="shared" si="63"/>
        <v>185263708.16</v>
      </c>
      <c r="Q210" s="15"/>
      <c r="R210" s="17"/>
    </row>
    <row r="211" spans="1:18" ht="11.25" customHeight="1" x14ac:dyDescent="0.2">
      <c r="A211" s="7"/>
      <c r="B211" s="90" t="s">
        <v>108</v>
      </c>
      <c r="C211" s="91"/>
      <c r="D211" s="31">
        <v>700000000</v>
      </c>
      <c r="E211" s="31">
        <f>SUM(E210)</f>
        <v>834294000</v>
      </c>
      <c r="F211" s="31">
        <v>24106911.149999999</v>
      </c>
      <c r="G211" s="31">
        <v>167212404.91999999</v>
      </c>
      <c r="H211" s="32">
        <f>SUM(H210)</f>
        <v>85752671.059999987</v>
      </c>
      <c r="I211" s="31">
        <f t="shared" ref="I211:J211" si="64">SUM(I210)</f>
        <v>183136113.58000001</v>
      </c>
      <c r="J211" s="31">
        <f t="shared" si="64"/>
        <v>167695034.53999999</v>
      </c>
      <c r="K211" s="31">
        <f t="shared" ref="K211" si="65">SUM(K210)</f>
        <v>5970000</v>
      </c>
      <c r="L211" s="31">
        <f t="shared" ref="L211" si="66">SUM(L210)</f>
        <v>2974176</v>
      </c>
      <c r="M211" s="31">
        <f t="shared" ref="M211" si="67">SUM(M210)</f>
        <v>2970000</v>
      </c>
      <c r="N211" s="31">
        <f t="shared" ref="N211" si="68">SUM(N210)</f>
        <v>6234550.5899999999</v>
      </c>
      <c r="O211" s="31">
        <f t="shared" ref="O211" si="69">SUM(O210)</f>
        <v>2978430</v>
      </c>
      <c r="P211" s="31">
        <f t="shared" ref="P211" si="70">SUM(P210)</f>
        <v>185263708.16</v>
      </c>
      <c r="Q211" s="31"/>
      <c r="R211" s="33"/>
    </row>
    <row r="212" spans="1:18" x14ac:dyDescent="0.2">
      <c r="A212" s="98" t="s">
        <v>109</v>
      </c>
      <c r="B212" s="98"/>
      <c r="C212" s="98"/>
      <c r="D212" s="47">
        <v>16578605000</v>
      </c>
      <c r="E212" s="47">
        <f>SUM(E70+E112+E117+E122+E127+E132+E136+E141+E146+E151+E156+E161+E175+E180+E185+E190+E195+E205+E211)</f>
        <v>16070749000</v>
      </c>
      <c r="F212" s="47">
        <v>3122673658</v>
      </c>
      <c r="G212" s="47">
        <v>941964057.05999994</v>
      </c>
      <c r="H212" s="48">
        <f t="shared" ref="H212:Q212" si="71">SUM(H70+H112+H117+H122+H127+H132+H141+H146+H151+H156+H161+H175+H180+H185+H190+H195+H205+H211)</f>
        <v>668572351.61999989</v>
      </c>
      <c r="I212" s="48">
        <f t="shared" si="71"/>
        <v>910078978.14999998</v>
      </c>
      <c r="J212" s="47">
        <f t="shared" si="71"/>
        <v>2335933882.0200005</v>
      </c>
      <c r="K212" s="48">
        <f t="shared" si="71"/>
        <v>627310315.13999999</v>
      </c>
      <c r="L212" s="48">
        <f t="shared" si="71"/>
        <v>590037016.8900001</v>
      </c>
      <c r="M212" s="48">
        <f t="shared" si="71"/>
        <v>167589588.44999999</v>
      </c>
      <c r="N212" s="47">
        <f t="shared" si="71"/>
        <v>252793382.48000002</v>
      </c>
      <c r="O212" s="47">
        <f t="shared" si="71"/>
        <v>1536932485.4699998</v>
      </c>
      <c r="P212" s="47">
        <f t="shared" si="71"/>
        <v>3908784029.4299998</v>
      </c>
      <c r="Q212" s="47">
        <f t="shared" si="71"/>
        <v>1002289755.9</v>
      </c>
      <c r="R212" s="51">
        <f t="shared" si="51"/>
        <v>5789499.3899995089</v>
      </c>
    </row>
    <row r="213" spans="1:18" ht="11.25" customHeight="1" x14ac:dyDescent="0.2">
      <c r="A213" s="93" t="s">
        <v>2</v>
      </c>
      <c r="B213" s="101" t="s">
        <v>65</v>
      </c>
      <c r="C213" s="8" t="s">
        <v>29</v>
      </c>
      <c r="D213" s="9">
        <v>2000</v>
      </c>
      <c r="E213" s="9">
        <v>152000</v>
      </c>
      <c r="F213" s="10"/>
      <c r="G213" s="10"/>
      <c r="H213" s="11"/>
      <c r="I213" s="11"/>
      <c r="J213" s="9"/>
      <c r="K213" s="10"/>
      <c r="L213" s="10"/>
      <c r="M213" s="10"/>
      <c r="N213" s="9"/>
      <c r="O213" s="10"/>
      <c r="P213" s="9"/>
      <c r="Q213" s="9"/>
      <c r="R213" s="21"/>
    </row>
    <row r="214" spans="1:18" x14ac:dyDescent="0.2">
      <c r="A214" s="93"/>
      <c r="B214" s="101"/>
      <c r="C214" s="8">
        <v>422200</v>
      </c>
      <c r="D214" s="9"/>
      <c r="E214" s="9"/>
      <c r="F214" s="10"/>
      <c r="G214" s="10"/>
      <c r="H214" s="11"/>
      <c r="I214" s="11"/>
      <c r="J214" s="9"/>
      <c r="K214" s="9">
        <v>17856.669999999998</v>
      </c>
      <c r="L214" s="10"/>
      <c r="M214" s="10"/>
      <c r="N214" s="9"/>
      <c r="O214" s="9">
        <v>3515.05</v>
      </c>
      <c r="P214" s="9"/>
      <c r="Q214" s="9"/>
      <c r="R214" s="21"/>
    </row>
    <row r="215" spans="1:18" ht="34.5" customHeight="1" x14ac:dyDescent="0.2">
      <c r="A215" s="93"/>
      <c r="B215" s="101"/>
      <c r="C215" s="63" t="s">
        <v>32</v>
      </c>
      <c r="D215" s="64">
        <v>2000</v>
      </c>
      <c r="E215" s="64">
        <f>SUM(E213:E214)</f>
        <v>152000</v>
      </c>
      <c r="F215" s="65"/>
      <c r="G215" s="65"/>
      <c r="H215" s="69"/>
      <c r="I215" s="69"/>
      <c r="J215" s="70"/>
      <c r="K215" s="64">
        <f>SUM(K214)</f>
        <v>17856.669999999998</v>
      </c>
      <c r="L215" s="65"/>
      <c r="M215" s="65"/>
      <c r="N215" s="64"/>
      <c r="O215" s="64">
        <f t="shared" ref="O215" si="72">SUM(O214)</f>
        <v>3515.05</v>
      </c>
      <c r="P215" s="64"/>
      <c r="Q215" s="64"/>
      <c r="R215" s="68">
        <f t="shared" si="51"/>
        <v>130628.28000000001</v>
      </c>
    </row>
    <row r="216" spans="1:18" x14ac:dyDescent="0.2">
      <c r="A216" s="93"/>
      <c r="B216" s="101"/>
      <c r="C216" s="8" t="s">
        <v>33</v>
      </c>
      <c r="D216" s="9">
        <v>4000</v>
      </c>
      <c r="E216" s="9">
        <v>5608751.4100000001</v>
      </c>
      <c r="F216" s="10"/>
      <c r="G216" s="10"/>
      <c r="H216" s="11"/>
      <c r="I216" s="11"/>
      <c r="J216" s="9"/>
      <c r="K216" s="10"/>
      <c r="L216" s="10"/>
      <c r="M216" s="10"/>
      <c r="N216" s="9"/>
      <c r="O216" s="9"/>
      <c r="P216" s="9"/>
      <c r="Q216" s="9"/>
      <c r="R216" s="21"/>
    </row>
    <row r="217" spans="1:18" x14ac:dyDescent="0.2">
      <c r="A217" s="93"/>
      <c r="B217" s="101"/>
      <c r="C217" s="8">
        <v>423400</v>
      </c>
      <c r="D217" s="9"/>
      <c r="E217" s="9"/>
      <c r="F217" s="10"/>
      <c r="G217" s="10"/>
      <c r="H217" s="11"/>
      <c r="I217" s="11"/>
      <c r="J217" s="9"/>
      <c r="K217" s="9">
        <v>11966.4</v>
      </c>
      <c r="L217" s="10"/>
      <c r="M217" s="10"/>
      <c r="N217" s="9"/>
      <c r="O217" s="9"/>
      <c r="P217" s="9"/>
      <c r="Q217" s="9"/>
      <c r="R217" s="21"/>
    </row>
    <row r="218" spans="1:18" x14ac:dyDescent="0.2">
      <c r="A218" s="93"/>
      <c r="B218" s="101"/>
      <c r="C218" s="8">
        <v>423500</v>
      </c>
      <c r="D218" s="9"/>
      <c r="E218" s="9"/>
      <c r="F218" s="10"/>
      <c r="G218" s="10"/>
      <c r="H218" s="11"/>
      <c r="I218" s="11"/>
      <c r="J218" s="9">
        <v>68040</v>
      </c>
      <c r="K218" s="9">
        <v>-68040</v>
      </c>
      <c r="L218" s="10"/>
      <c r="M218" s="10"/>
      <c r="N218" s="9"/>
      <c r="O218" s="9">
        <v>703200</v>
      </c>
      <c r="P218" s="26">
        <v>253903.83</v>
      </c>
      <c r="Q218" s="9">
        <v>2103715.7999999998</v>
      </c>
      <c r="R218" s="21"/>
    </row>
    <row r="219" spans="1:18" x14ac:dyDescent="0.2">
      <c r="A219" s="93"/>
      <c r="B219" s="101"/>
      <c r="C219" s="8">
        <v>423600</v>
      </c>
      <c r="D219" s="9"/>
      <c r="E219" s="9"/>
      <c r="F219" s="10"/>
      <c r="G219" s="10"/>
      <c r="H219" s="11"/>
      <c r="I219" s="11"/>
      <c r="J219" s="9"/>
      <c r="K219" s="9">
        <v>9611.6299999999992</v>
      </c>
      <c r="L219" s="10"/>
      <c r="M219" s="10"/>
      <c r="N219" s="9"/>
      <c r="O219" s="9"/>
      <c r="P219" s="9"/>
      <c r="Q219" s="9"/>
      <c r="R219" s="21"/>
    </row>
    <row r="220" spans="1:18" x14ac:dyDescent="0.2">
      <c r="A220" s="93"/>
      <c r="B220" s="101"/>
      <c r="C220" s="8">
        <v>423900</v>
      </c>
      <c r="D220" s="9"/>
      <c r="E220" s="9"/>
      <c r="F220" s="10"/>
      <c r="G220" s="10"/>
      <c r="H220" s="11">
        <v>715746.38</v>
      </c>
      <c r="I220" s="11"/>
      <c r="J220" s="9"/>
      <c r="K220" s="10"/>
      <c r="L220" s="10"/>
      <c r="M220" s="10"/>
      <c r="N220" s="18">
        <v>333450.23</v>
      </c>
      <c r="O220" s="9"/>
      <c r="P220" s="9"/>
      <c r="Q220" s="9">
        <v>286652.2</v>
      </c>
      <c r="R220" s="21"/>
    </row>
    <row r="221" spans="1:18" ht="22.5" x14ac:dyDescent="0.2">
      <c r="A221" s="93"/>
      <c r="B221" s="101"/>
      <c r="C221" s="63" t="s">
        <v>40</v>
      </c>
      <c r="D221" s="64">
        <v>4000</v>
      </c>
      <c r="E221" s="64">
        <f>SUM(E216:E220)</f>
        <v>5608751.4100000001</v>
      </c>
      <c r="F221" s="65"/>
      <c r="G221" s="65"/>
      <c r="H221" s="66">
        <f>SUM(H220)</f>
        <v>715746.38</v>
      </c>
      <c r="I221" s="69"/>
      <c r="J221" s="64">
        <f>SUM(J218:J220)</f>
        <v>68040</v>
      </c>
      <c r="K221" s="64">
        <f>SUM(K217:K220)</f>
        <v>-46461.97</v>
      </c>
      <c r="L221" s="65"/>
      <c r="M221" s="65"/>
      <c r="N221" s="64">
        <f>SUM(N220)</f>
        <v>333450.23</v>
      </c>
      <c r="O221" s="64">
        <f>SUM(O217:O220)</f>
        <v>703200</v>
      </c>
      <c r="P221" s="64">
        <f>SUM(P216:P220)</f>
        <v>253903.83</v>
      </c>
      <c r="Q221" s="64">
        <f>SUM(Q216:Q220)</f>
        <v>2390368</v>
      </c>
      <c r="R221" s="68">
        <f t="shared" si="51"/>
        <v>1190504.9399999995</v>
      </c>
    </row>
    <row r="222" spans="1:18" ht="22.5" x14ac:dyDescent="0.2">
      <c r="A222" s="93"/>
      <c r="B222" s="101"/>
      <c r="C222" s="63" t="s">
        <v>48</v>
      </c>
      <c r="D222" s="64">
        <v>6000</v>
      </c>
      <c r="E222" s="64">
        <f>SUM(E215+E221)</f>
        <v>5760751.4100000001</v>
      </c>
      <c r="F222" s="65"/>
      <c r="G222" s="65"/>
      <c r="H222" s="66">
        <f>SUM(H221)</f>
        <v>715746.38</v>
      </c>
      <c r="I222" s="69"/>
      <c r="J222" s="64">
        <f>SUM(J221)</f>
        <v>68040</v>
      </c>
      <c r="K222" s="64">
        <f>SUM(K215+K221)</f>
        <v>-28605.300000000003</v>
      </c>
      <c r="L222" s="65"/>
      <c r="M222" s="65"/>
      <c r="N222" s="64">
        <f>SUM(N215+N221)</f>
        <v>333450.23</v>
      </c>
      <c r="O222" s="64">
        <f t="shared" ref="O222:Q222" si="73">SUM(O215+O221)</f>
        <v>706715.05</v>
      </c>
      <c r="P222" s="64">
        <f t="shared" si="73"/>
        <v>253903.83</v>
      </c>
      <c r="Q222" s="64">
        <f t="shared" si="73"/>
        <v>2390368</v>
      </c>
      <c r="R222" s="68"/>
    </row>
    <row r="223" spans="1:18" x14ac:dyDescent="0.2">
      <c r="A223" s="93"/>
      <c r="B223" s="101"/>
      <c r="C223" s="8" t="s">
        <v>49</v>
      </c>
      <c r="D223" s="9">
        <v>0</v>
      </c>
      <c r="E223" s="9">
        <v>256040</v>
      </c>
      <c r="F223" s="10"/>
      <c r="G223" s="10"/>
      <c r="H223" s="11"/>
      <c r="I223" s="11"/>
      <c r="J223" s="9"/>
      <c r="K223" s="10"/>
      <c r="L223" s="10"/>
      <c r="M223" s="10"/>
      <c r="N223" s="9"/>
      <c r="O223" s="10"/>
      <c r="P223" s="9"/>
      <c r="Q223" s="9"/>
      <c r="R223" s="21"/>
    </row>
    <row r="224" spans="1:18" x14ac:dyDescent="0.2">
      <c r="A224" s="93"/>
      <c r="B224" s="101"/>
      <c r="C224" s="8" t="s">
        <v>50</v>
      </c>
      <c r="D224" s="10"/>
      <c r="E224" s="73"/>
      <c r="F224" s="74"/>
      <c r="G224" s="74"/>
      <c r="H224" s="75"/>
      <c r="I224" s="75"/>
      <c r="J224" s="74"/>
      <c r="K224" s="74">
        <v>68040</v>
      </c>
      <c r="L224" s="73"/>
      <c r="M224" s="30">
        <v>104744</v>
      </c>
      <c r="N224" s="30"/>
      <c r="O224" s="73"/>
      <c r="P224" s="74"/>
      <c r="Q224" s="74"/>
      <c r="R224" s="21"/>
    </row>
    <row r="225" spans="1:18" ht="34.5" customHeight="1" x14ac:dyDescent="0.2">
      <c r="A225" s="93"/>
      <c r="B225" s="101"/>
      <c r="C225" s="63" t="s">
        <v>51</v>
      </c>
      <c r="D225" s="64">
        <f>SUM(D223:D224)</f>
        <v>0</v>
      </c>
      <c r="E225" s="64">
        <f>SUM(E223:E224)</f>
        <v>256040</v>
      </c>
      <c r="F225" s="64"/>
      <c r="G225" s="64"/>
      <c r="H225" s="66"/>
      <c r="I225" s="66"/>
      <c r="J225" s="64"/>
      <c r="K225" s="64">
        <f t="shared" ref="K225:M225" si="74">SUM(K224)</f>
        <v>68040</v>
      </c>
      <c r="L225" s="64"/>
      <c r="M225" s="64">
        <f t="shared" si="74"/>
        <v>104744</v>
      </c>
      <c r="N225" s="64"/>
      <c r="O225" s="64"/>
      <c r="P225" s="64"/>
      <c r="Q225" s="64"/>
      <c r="R225" s="68">
        <f t="shared" si="51"/>
        <v>83256</v>
      </c>
    </row>
    <row r="226" spans="1:18" ht="34.5" customHeight="1" x14ac:dyDescent="0.2">
      <c r="A226" s="93"/>
      <c r="B226" s="101"/>
      <c r="C226" s="63" t="s">
        <v>55</v>
      </c>
      <c r="D226" s="64">
        <f>SUM(D225)</f>
        <v>0</v>
      </c>
      <c r="E226" s="64">
        <f>SUM(E225)</f>
        <v>256040</v>
      </c>
      <c r="F226" s="64"/>
      <c r="G226" s="64"/>
      <c r="H226" s="66">
        <f>SUM(H222+H225)</f>
        <v>715746.38</v>
      </c>
      <c r="I226" s="66"/>
      <c r="J226" s="64">
        <f t="shared" ref="J226:M226" si="75">SUM(J222+J225)</f>
        <v>68040</v>
      </c>
      <c r="K226" s="66">
        <f>SUM(K225)</f>
        <v>68040</v>
      </c>
      <c r="L226" s="66"/>
      <c r="M226" s="66">
        <f t="shared" si="75"/>
        <v>104744</v>
      </c>
      <c r="N226" s="64">
        <f>SUM(N225)</f>
        <v>0</v>
      </c>
      <c r="O226" s="64"/>
      <c r="P226" s="64"/>
      <c r="Q226" s="64"/>
      <c r="R226" s="68"/>
    </row>
    <row r="227" spans="1:18" x14ac:dyDescent="0.2">
      <c r="A227" s="93"/>
      <c r="B227" s="100" t="s">
        <v>69</v>
      </c>
      <c r="C227" s="100"/>
      <c r="D227" s="77">
        <v>6000</v>
      </c>
      <c r="E227" s="77">
        <f>SUM(E222+E226)</f>
        <v>6016791.4100000001</v>
      </c>
      <c r="F227" s="77"/>
      <c r="G227" s="77"/>
      <c r="H227" s="78">
        <f>SUM(H222)</f>
        <v>715746.38</v>
      </c>
      <c r="I227" s="78"/>
      <c r="J227" s="77">
        <f>SUM(J222)</f>
        <v>68040</v>
      </c>
      <c r="K227" s="77">
        <f>SUM(K222+K226)</f>
        <v>39434.699999999997</v>
      </c>
      <c r="L227" s="79"/>
      <c r="M227" s="78">
        <f>SUM(M222+M226)</f>
        <v>104744</v>
      </c>
      <c r="N227" s="77">
        <f>SUM(N222+N226)</f>
        <v>333450.23</v>
      </c>
      <c r="O227" s="77">
        <f>SUM(O222+O226)</f>
        <v>706715.05</v>
      </c>
      <c r="P227" s="77">
        <f>SUM(P222+P226)</f>
        <v>253903.83</v>
      </c>
      <c r="Q227" s="77">
        <f t="shared" ref="Q227" si="76">SUM(Q222+Q226)</f>
        <v>2390368</v>
      </c>
      <c r="R227" s="80">
        <f t="shared" si="51"/>
        <v>1404389.2199999997</v>
      </c>
    </row>
    <row r="228" spans="1:18" x14ac:dyDescent="0.2">
      <c r="A228" s="94" t="s">
        <v>2</v>
      </c>
      <c r="B228" s="93">
        <v>4015</v>
      </c>
      <c r="C228" s="8" t="s">
        <v>29</v>
      </c>
      <c r="D228" s="9">
        <v>0</v>
      </c>
      <c r="E228" s="9">
        <v>260000</v>
      </c>
      <c r="F228" s="10"/>
      <c r="G228" s="10"/>
      <c r="H228" s="11"/>
      <c r="I228" s="11"/>
      <c r="J228" s="49"/>
      <c r="K228" s="10"/>
      <c r="L228" s="10"/>
      <c r="M228" s="10"/>
      <c r="N228" s="9"/>
      <c r="O228" s="10"/>
      <c r="P228" s="9"/>
      <c r="Q228" s="9"/>
      <c r="R228" s="21"/>
    </row>
    <row r="229" spans="1:18" x14ac:dyDescent="0.2">
      <c r="A229" s="94"/>
      <c r="B229" s="93"/>
      <c r="C229" s="8">
        <v>422100</v>
      </c>
      <c r="D229" s="9"/>
      <c r="E229" s="9"/>
      <c r="F229" s="10"/>
      <c r="G229" s="10"/>
      <c r="H229" s="11"/>
      <c r="I229" s="11"/>
      <c r="J229" s="49"/>
      <c r="K229" s="10"/>
      <c r="L229" s="12">
        <v>8400</v>
      </c>
      <c r="M229" s="10"/>
      <c r="N229" s="9"/>
      <c r="O229" s="10"/>
      <c r="P229" s="9"/>
      <c r="Q229" s="9"/>
      <c r="R229" s="21"/>
    </row>
    <row r="230" spans="1:18" x14ac:dyDescent="0.2">
      <c r="A230" s="94"/>
      <c r="B230" s="93"/>
      <c r="C230" s="8">
        <v>422200</v>
      </c>
      <c r="D230" s="9"/>
      <c r="E230" s="9"/>
      <c r="F230" s="10"/>
      <c r="G230" s="10"/>
      <c r="H230" s="11"/>
      <c r="I230" s="11"/>
      <c r="J230" s="49"/>
      <c r="K230" s="9">
        <v>55796.79</v>
      </c>
      <c r="L230" s="10"/>
      <c r="M230" s="9">
        <v>91961.43</v>
      </c>
      <c r="N230" s="9">
        <v>66412.039999999994</v>
      </c>
      <c r="O230" s="10"/>
      <c r="P230" s="26">
        <v>36808</v>
      </c>
      <c r="Q230" s="9"/>
      <c r="R230" s="10"/>
    </row>
    <row r="231" spans="1:18" ht="34.5" customHeight="1" x14ac:dyDescent="0.2">
      <c r="A231" s="94"/>
      <c r="B231" s="93"/>
      <c r="C231" s="63" t="s">
        <v>32</v>
      </c>
      <c r="D231" s="64">
        <f>SUM(D228)</f>
        <v>0</v>
      </c>
      <c r="E231" s="64">
        <f>SUM(E228:E230)</f>
        <v>260000</v>
      </c>
      <c r="F231" s="65"/>
      <c r="G231" s="65"/>
      <c r="H231" s="69"/>
      <c r="I231" s="69"/>
      <c r="J231" s="70"/>
      <c r="K231" s="64">
        <f>SUM(K230)</f>
        <v>55796.79</v>
      </c>
      <c r="L231" s="64">
        <f>SUM(L229:L230)</f>
        <v>8400</v>
      </c>
      <c r="M231" s="64">
        <f t="shared" ref="M231:N231" si="77">SUM(M229:M230)</f>
        <v>91961.43</v>
      </c>
      <c r="N231" s="64">
        <f t="shared" si="77"/>
        <v>66412.039999999994</v>
      </c>
      <c r="O231" s="64"/>
      <c r="P231" s="64">
        <f>SUM(P228:P230)</f>
        <v>36808</v>
      </c>
      <c r="Q231" s="64"/>
      <c r="R231" s="68">
        <f t="shared" ref="R231" si="78">SUM(E231-F231-G231-H231-I231-J231-K231-L231-M231-N231-O231-P231-Q231)</f>
        <v>621.74000000000524</v>
      </c>
    </row>
    <row r="232" spans="1:18" x14ac:dyDescent="0.2">
      <c r="A232" s="94"/>
      <c r="B232" s="93"/>
      <c r="C232" s="8" t="s">
        <v>33</v>
      </c>
      <c r="D232" s="9">
        <v>0</v>
      </c>
      <c r="E232" s="9">
        <v>8839966.5700000003</v>
      </c>
      <c r="F232" s="10"/>
      <c r="G232" s="10"/>
      <c r="H232" s="11"/>
      <c r="I232" s="11"/>
      <c r="J232" s="9"/>
      <c r="K232" s="10"/>
      <c r="L232" s="10"/>
      <c r="M232" s="10"/>
      <c r="N232" s="9"/>
      <c r="O232" s="10"/>
      <c r="P232" s="9"/>
      <c r="Q232" s="9"/>
      <c r="R232" s="10"/>
    </row>
    <row r="233" spans="1:18" x14ac:dyDescent="0.2">
      <c r="A233" s="94"/>
      <c r="B233" s="93"/>
      <c r="C233" s="8">
        <v>423500</v>
      </c>
      <c r="D233" s="9"/>
      <c r="E233" s="9"/>
      <c r="F233" s="10"/>
      <c r="G233" s="10"/>
      <c r="H233" s="11"/>
      <c r="I233" s="11"/>
      <c r="J233" s="9"/>
      <c r="K233" s="10"/>
      <c r="L233" s="12">
        <v>349181.51</v>
      </c>
      <c r="M233" s="9">
        <v>498771.62</v>
      </c>
      <c r="N233" s="9">
        <v>313586.43</v>
      </c>
      <c r="O233" s="9">
        <v>313586.43</v>
      </c>
      <c r="P233" s="26">
        <v>313586.43</v>
      </c>
      <c r="Q233" s="9">
        <v>313586.43</v>
      </c>
      <c r="R233" s="10"/>
    </row>
    <row r="234" spans="1:18" x14ac:dyDescent="0.2">
      <c r="A234" s="94"/>
      <c r="B234" s="93"/>
      <c r="C234" s="8">
        <v>423900</v>
      </c>
      <c r="D234" s="9"/>
      <c r="E234" s="9"/>
      <c r="F234" s="10"/>
      <c r="G234" s="10"/>
      <c r="H234" s="11"/>
      <c r="I234" s="11"/>
      <c r="J234" s="9"/>
      <c r="K234" s="10"/>
      <c r="L234" s="12">
        <v>36808</v>
      </c>
      <c r="M234" s="10"/>
      <c r="N234" s="9"/>
      <c r="O234" s="10"/>
      <c r="P234" s="26">
        <v>-36808</v>
      </c>
      <c r="Q234" s="9"/>
      <c r="R234" s="10"/>
    </row>
    <row r="235" spans="1:18" ht="22.5" x14ac:dyDescent="0.2">
      <c r="A235" s="94"/>
      <c r="B235" s="93"/>
      <c r="C235" s="63" t="s">
        <v>40</v>
      </c>
      <c r="D235" s="64">
        <f>SUM(D232:D234)</f>
        <v>0</v>
      </c>
      <c r="E235" s="64">
        <f>SUM(E232:E234)</f>
        <v>8839966.5700000003</v>
      </c>
      <c r="F235" s="65"/>
      <c r="G235" s="65"/>
      <c r="H235" s="66"/>
      <c r="I235" s="69"/>
      <c r="J235" s="64"/>
      <c r="K235" s="65"/>
      <c r="L235" s="70">
        <f>SUM(L233:L234)</f>
        <v>385989.51</v>
      </c>
      <c r="M235" s="64">
        <f t="shared" ref="M235:Q235" si="79">SUM(M233:M234)</f>
        <v>498771.62</v>
      </c>
      <c r="N235" s="64">
        <f t="shared" si="79"/>
        <v>313586.43</v>
      </c>
      <c r="O235" s="64">
        <f t="shared" si="79"/>
        <v>313586.43</v>
      </c>
      <c r="P235" s="64">
        <f>SUM(P233:P234)</f>
        <v>276778.43</v>
      </c>
      <c r="Q235" s="64">
        <f t="shared" si="79"/>
        <v>313586.43</v>
      </c>
      <c r="R235" s="68">
        <f t="shared" ref="R235:R237" si="80">SUM(E235-F235-G235-H235-I235-J235-K235-L235-M235-N235-O235-P235-Q235)</f>
        <v>6737667.7200000016</v>
      </c>
    </row>
    <row r="236" spans="1:18" ht="22.5" x14ac:dyDescent="0.2">
      <c r="A236" s="94"/>
      <c r="B236" s="93"/>
      <c r="C236" s="63" t="s">
        <v>48</v>
      </c>
      <c r="D236" s="70">
        <f>SUM(D231+D235)</f>
        <v>0</v>
      </c>
      <c r="E236" s="64">
        <f>SUM(E231+E235)</f>
        <v>9099966.5700000003</v>
      </c>
      <c r="F236" s="65"/>
      <c r="G236" s="65"/>
      <c r="H236" s="69"/>
      <c r="I236" s="69"/>
      <c r="J236" s="70"/>
      <c r="K236" s="64">
        <f t="shared" ref="K236:Q236" si="81">SUM(K231+K235)</f>
        <v>55796.79</v>
      </c>
      <c r="L236" s="64">
        <f t="shared" si="81"/>
        <v>394389.51</v>
      </c>
      <c r="M236" s="64">
        <f t="shared" si="81"/>
        <v>590733.05000000005</v>
      </c>
      <c r="N236" s="70">
        <f t="shared" si="81"/>
        <v>379998.47</v>
      </c>
      <c r="O236" s="70">
        <f t="shared" si="81"/>
        <v>313586.43</v>
      </c>
      <c r="P236" s="70">
        <f t="shared" si="81"/>
        <v>313586.43</v>
      </c>
      <c r="Q236" s="70">
        <f t="shared" si="81"/>
        <v>313586.43</v>
      </c>
      <c r="R236" s="68"/>
    </row>
    <row r="237" spans="1:18" ht="11.25" customHeight="1" x14ac:dyDescent="0.2">
      <c r="A237" s="81"/>
      <c r="B237" s="95" t="s">
        <v>73</v>
      </c>
      <c r="C237" s="96"/>
      <c r="D237" s="77">
        <f>SUM(D236)</f>
        <v>0</v>
      </c>
      <c r="E237" s="77">
        <f>SUM(E236)</f>
        <v>9099966.5700000003</v>
      </c>
      <c r="F237" s="82"/>
      <c r="G237" s="82"/>
      <c r="H237" s="83"/>
      <c r="I237" s="83"/>
      <c r="J237" s="84"/>
      <c r="K237" s="77">
        <f>SUM(K236)</f>
        <v>55796.79</v>
      </c>
      <c r="L237" s="77">
        <f>SUM(L236)</f>
        <v>394389.51</v>
      </c>
      <c r="M237" s="77">
        <f t="shared" ref="M237:Q237" si="82">SUM(M236)</f>
        <v>590733.05000000005</v>
      </c>
      <c r="N237" s="77">
        <f t="shared" si="82"/>
        <v>379998.47</v>
      </c>
      <c r="O237" s="77">
        <f t="shared" si="82"/>
        <v>313586.43</v>
      </c>
      <c r="P237" s="77">
        <f t="shared" si="82"/>
        <v>313586.43</v>
      </c>
      <c r="Q237" s="77">
        <f t="shared" si="82"/>
        <v>313586.43</v>
      </c>
      <c r="R237" s="80">
        <f t="shared" si="80"/>
        <v>6738289.4600000028</v>
      </c>
    </row>
    <row r="238" spans="1:18" x14ac:dyDescent="0.2">
      <c r="A238" s="98" t="s">
        <v>3</v>
      </c>
      <c r="B238" s="98"/>
      <c r="C238" s="98"/>
      <c r="D238" s="47">
        <f t="shared" ref="D238:K238" si="83">SUM(D227+D237)</f>
        <v>6000</v>
      </c>
      <c r="E238" s="47">
        <f t="shared" si="83"/>
        <v>15116757.98</v>
      </c>
      <c r="F238" s="47">
        <f t="shared" si="83"/>
        <v>0</v>
      </c>
      <c r="G238" s="47">
        <f t="shared" si="83"/>
        <v>0</v>
      </c>
      <c r="H238" s="48">
        <f t="shared" si="83"/>
        <v>715746.38</v>
      </c>
      <c r="I238" s="48">
        <f t="shared" si="83"/>
        <v>0</v>
      </c>
      <c r="J238" s="47">
        <f t="shared" si="83"/>
        <v>68040</v>
      </c>
      <c r="K238" s="47">
        <f t="shared" si="83"/>
        <v>95231.489999999991</v>
      </c>
      <c r="L238" s="47">
        <f t="shared" ref="L238:M238" si="84">SUM(L227+L237)</f>
        <v>394389.51</v>
      </c>
      <c r="M238" s="47">
        <f t="shared" si="84"/>
        <v>695477.05</v>
      </c>
      <c r="N238" s="47">
        <f>SUM(N227+N237)</f>
        <v>713448.7</v>
      </c>
      <c r="O238" s="47">
        <f>SUM(O227+O237)</f>
        <v>1020301.48</v>
      </c>
      <c r="P238" s="47">
        <f>SUM(P227+P237)</f>
        <v>567490.26</v>
      </c>
      <c r="Q238" s="47">
        <f>SUM(Q227+Q237)</f>
        <v>2703954.43</v>
      </c>
      <c r="R238" s="51">
        <f t="shared" si="51"/>
        <v>8142678.6799999997</v>
      </c>
    </row>
    <row r="239" spans="1:18" ht="15" customHeight="1" x14ac:dyDescent="0.2">
      <c r="A239" s="101" t="s">
        <v>4</v>
      </c>
      <c r="B239" s="101" t="s">
        <v>110</v>
      </c>
      <c r="C239" s="8" t="s">
        <v>29</v>
      </c>
      <c r="D239" s="9">
        <v>0</v>
      </c>
      <c r="E239" s="9">
        <v>3508489.09</v>
      </c>
      <c r="F239" s="10"/>
      <c r="G239" s="10"/>
      <c r="H239" s="11"/>
      <c r="I239" s="11"/>
      <c r="J239" s="49"/>
      <c r="K239" s="10"/>
      <c r="L239" s="10"/>
      <c r="M239" s="10"/>
      <c r="N239" s="9"/>
      <c r="O239" s="10"/>
      <c r="P239" s="9"/>
      <c r="Q239" s="9"/>
      <c r="R239" s="10"/>
    </row>
    <row r="240" spans="1:18" ht="15" customHeight="1" x14ac:dyDescent="0.2">
      <c r="A240" s="101"/>
      <c r="B240" s="101"/>
      <c r="C240" s="8">
        <v>422100</v>
      </c>
      <c r="D240" s="9"/>
      <c r="E240" s="9"/>
      <c r="F240" s="10"/>
      <c r="G240" s="10"/>
      <c r="H240" s="11"/>
      <c r="I240" s="11"/>
      <c r="J240" s="49"/>
      <c r="K240" s="10"/>
      <c r="L240" s="10"/>
      <c r="M240" s="9">
        <v>327643</v>
      </c>
      <c r="N240" s="9"/>
      <c r="O240" s="10"/>
      <c r="P240" s="9"/>
      <c r="Q240" s="9"/>
      <c r="R240" s="10"/>
    </row>
    <row r="241" spans="1:18" x14ac:dyDescent="0.2">
      <c r="A241" s="101"/>
      <c r="B241" s="101"/>
      <c r="C241" s="8">
        <v>422200</v>
      </c>
      <c r="D241" s="9"/>
      <c r="E241" s="9"/>
      <c r="F241" s="10"/>
      <c r="G241" s="10"/>
      <c r="H241" s="11"/>
      <c r="I241" s="11"/>
      <c r="J241" s="49"/>
      <c r="K241" s="9">
        <v>852067.98</v>
      </c>
      <c r="L241" s="10"/>
      <c r="M241" s="9">
        <v>2055365</v>
      </c>
      <c r="N241" s="9"/>
      <c r="O241" s="10"/>
      <c r="P241" s="9"/>
      <c r="Q241" s="9">
        <v>272617</v>
      </c>
      <c r="R241" s="10"/>
    </row>
    <row r="242" spans="1:18" ht="35.25" customHeight="1" x14ac:dyDescent="0.2">
      <c r="A242" s="101"/>
      <c r="B242" s="101"/>
      <c r="C242" s="63" t="s">
        <v>32</v>
      </c>
      <c r="D242" s="64">
        <f>SUM(D239)</f>
        <v>0</v>
      </c>
      <c r="E242" s="64">
        <f>SUM(E239:E241)</f>
        <v>3508489.09</v>
      </c>
      <c r="F242" s="65"/>
      <c r="G242" s="65"/>
      <c r="H242" s="69"/>
      <c r="I242" s="69"/>
      <c r="J242" s="70"/>
      <c r="K242" s="64">
        <f>SUM(K241)</f>
        <v>852067.98</v>
      </c>
      <c r="L242" s="65"/>
      <c r="M242" s="64">
        <f>SUM(M240:M241)</f>
        <v>2383008</v>
      </c>
      <c r="N242" s="64"/>
      <c r="O242" s="64"/>
      <c r="P242" s="64"/>
      <c r="Q242" s="64">
        <f t="shared" ref="Q242" si="85">SUM(Q240:Q241)</f>
        <v>272617</v>
      </c>
      <c r="R242" s="68">
        <f t="shared" ref="R242" si="86">SUM(E242-F242-G242-H242-I242-J242-K242-L242-M242-N242-O242-P242-Q242)</f>
        <v>796.10999999986961</v>
      </c>
    </row>
    <row r="243" spans="1:18" ht="11.25" customHeight="1" x14ac:dyDescent="0.2">
      <c r="A243" s="101"/>
      <c r="B243" s="101"/>
      <c r="C243" s="8" t="s">
        <v>33</v>
      </c>
      <c r="D243" s="9">
        <v>0</v>
      </c>
      <c r="E243" s="9">
        <v>174649338.31999999</v>
      </c>
      <c r="F243" s="10"/>
      <c r="G243" s="10"/>
      <c r="H243" s="11"/>
      <c r="I243" s="11"/>
      <c r="J243" s="9"/>
      <c r="K243" s="10"/>
      <c r="L243" s="10"/>
      <c r="M243" s="10"/>
      <c r="N243" s="9"/>
      <c r="O243" s="10"/>
      <c r="P243" s="9"/>
      <c r="Q243" s="9"/>
      <c r="R243" s="10"/>
    </row>
    <row r="244" spans="1:18" x14ac:dyDescent="0.2">
      <c r="A244" s="101"/>
      <c r="B244" s="101"/>
      <c r="C244" s="8">
        <v>423100</v>
      </c>
      <c r="D244" s="10"/>
      <c r="E244" s="10"/>
      <c r="F244" s="9"/>
      <c r="G244" s="9"/>
      <c r="H244" s="11">
        <v>11600</v>
      </c>
      <c r="I244" s="11"/>
      <c r="J244" s="9"/>
      <c r="K244" s="9">
        <v>10440</v>
      </c>
      <c r="L244" s="10"/>
      <c r="M244" s="9">
        <v>109475</v>
      </c>
      <c r="N244" s="18">
        <v>129485</v>
      </c>
      <c r="O244" s="9">
        <v>68005</v>
      </c>
      <c r="P244" s="9"/>
      <c r="Q244" s="9">
        <v>31320</v>
      </c>
      <c r="R244" s="10"/>
    </row>
    <row r="245" spans="1:18" x14ac:dyDescent="0.2">
      <c r="A245" s="101"/>
      <c r="B245" s="101"/>
      <c r="C245" s="8">
        <v>423300</v>
      </c>
      <c r="D245" s="10"/>
      <c r="E245" s="10"/>
      <c r="F245" s="9"/>
      <c r="G245" s="9"/>
      <c r="H245" s="11"/>
      <c r="I245" s="75"/>
      <c r="J245" s="9"/>
      <c r="K245" s="9"/>
      <c r="L245" s="10"/>
      <c r="M245" s="9"/>
      <c r="N245" s="18"/>
      <c r="O245" s="9"/>
      <c r="P245" s="26">
        <v>1074150</v>
      </c>
      <c r="Q245" s="9">
        <v>167400</v>
      </c>
      <c r="R245" s="10"/>
    </row>
    <row r="246" spans="1:18" x14ac:dyDescent="0.2">
      <c r="A246" s="101"/>
      <c r="B246" s="101"/>
      <c r="C246" s="8">
        <v>423400</v>
      </c>
      <c r="D246" s="10"/>
      <c r="E246" s="10"/>
      <c r="F246" s="9"/>
      <c r="G246" s="9"/>
      <c r="H246" s="11"/>
      <c r="I246" s="76">
        <v>75760.5</v>
      </c>
      <c r="J246" s="9"/>
      <c r="K246" s="9">
        <v>63240</v>
      </c>
      <c r="L246" s="10"/>
      <c r="M246" s="9">
        <v>117878</v>
      </c>
      <c r="N246" s="9"/>
      <c r="O246" s="9">
        <v>63240</v>
      </c>
      <c r="P246" s="26">
        <v>72725</v>
      </c>
      <c r="Q246" s="9">
        <v>112390</v>
      </c>
      <c r="R246" s="10"/>
    </row>
    <row r="247" spans="1:18" x14ac:dyDescent="0.2">
      <c r="A247" s="101"/>
      <c r="B247" s="101"/>
      <c r="C247" s="8">
        <v>423500</v>
      </c>
      <c r="D247" s="10"/>
      <c r="E247" s="10"/>
      <c r="F247" s="9">
        <v>11120425.68</v>
      </c>
      <c r="G247" s="9">
        <v>5479115.9400000004</v>
      </c>
      <c r="H247" s="11">
        <v>3312963.47</v>
      </c>
      <c r="I247" s="76">
        <v>5926716.0099999998</v>
      </c>
      <c r="J247" s="9">
        <v>5639091.2800000003</v>
      </c>
      <c r="K247" s="9">
        <v>40077379.920000002</v>
      </c>
      <c r="L247" s="12">
        <v>5015636.72</v>
      </c>
      <c r="M247" s="9">
        <v>6101399.7199999997</v>
      </c>
      <c r="N247" s="18">
        <v>5238494.68</v>
      </c>
      <c r="O247" s="9">
        <v>27582537.84</v>
      </c>
      <c r="P247" s="26">
        <v>22790364.800000001</v>
      </c>
      <c r="Q247" s="9">
        <v>14673138.960000001</v>
      </c>
      <c r="R247" s="10"/>
    </row>
    <row r="248" spans="1:18" ht="22.5" x14ac:dyDescent="0.2">
      <c r="A248" s="101"/>
      <c r="B248" s="101"/>
      <c r="C248" s="63" t="s">
        <v>40</v>
      </c>
      <c r="D248" s="64">
        <v>0</v>
      </c>
      <c r="E248" s="64">
        <f>SUM(E243:E247)</f>
        <v>174649338.31999999</v>
      </c>
      <c r="F248" s="64">
        <v>11120425.68</v>
      </c>
      <c r="G248" s="64">
        <v>5479115.9400000004</v>
      </c>
      <c r="H248" s="66">
        <f>SUM(H244:H247)</f>
        <v>3324563.47</v>
      </c>
      <c r="I248" s="66">
        <f>SUM(I246:I247)</f>
        <v>6002476.5099999998</v>
      </c>
      <c r="J248" s="64">
        <f>SUM(J244:J247)</f>
        <v>5639091.2800000003</v>
      </c>
      <c r="K248" s="64">
        <f t="shared" ref="K248:Q248" si="87">SUM(K244:K247)</f>
        <v>40151059.920000002</v>
      </c>
      <c r="L248" s="64">
        <f t="shared" si="87"/>
        <v>5015636.72</v>
      </c>
      <c r="M248" s="64">
        <f t="shared" si="87"/>
        <v>6328752.7199999997</v>
      </c>
      <c r="N248" s="64">
        <f t="shared" si="87"/>
        <v>5367979.68</v>
      </c>
      <c r="O248" s="64">
        <f t="shared" si="87"/>
        <v>27713782.84</v>
      </c>
      <c r="P248" s="64">
        <f>SUM(P243:P247)</f>
        <v>23937239.800000001</v>
      </c>
      <c r="Q248" s="64">
        <f t="shared" si="87"/>
        <v>14984248.960000001</v>
      </c>
      <c r="R248" s="68">
        <f t="shared" si="51"/>
        <v>19584964.800000004</v>
      </c>
    </row>
    <row r="249" spans="1:18" x14ac:dyDescent="0.2">
      <c r="A249" s="101"/>
      <c r="B249" s="101"/>
      <c r="C249" s="52">
        <v>444000</v>
      </c>
      <c r="D249" s="19"/>
      <c r="E249" s="19">
        <v>2875820.03</v>
      </c>
      <c r="F249" s="19"/>
      <c r="G249" s="19"/>
      <c r="H249" s="20"/>
      <c r="I249" s="20"/>
      <c r="J249" s="19"/>
      <c r="K249" s="19"/>
      <c r="L249" s="19"/>
      <c r="M249" s="19"/>
      <c r="N249" s="19"/>
      <c r="O249" s="19"/>
      <c r="P249" s="19"/>
      <c r="Q249" s="19"/>
      <c r="R249" s="21"/>
    </row>
    <row r="250" spans="1:18" x14ac:dyDescent="0.2">
      <c r="A250" s="101"/>
      <c r="B250" s="101"/>
      <c r="C250" s="52">
        <v>444100</v>
      </c>
      <c r="D250" s="19"/>
      <c r="E250" s="19"/>
      <c r="F250" s="19"/>
      <c r="G250" s="19"/>
      <c r="H250" s="20"/>
      <c r="I250" s="20"/>
      <c r="J250" s="19"/>
      <c r="K250" s="19"/>
      <c r="L250" s="19"/>
      <c r="M250" s="19"/>
      <c r="N250" s="19"/>
      <c r="O250" s="19"/>
      <c r="P250" s="19"/>
      <c r="Q250" s="9">
        <v>2824831.66</v>
      </c>
      <c r="R250" s="21"/>
    </row>
    <row r="251" spans="1:18" x14ac:dyDescent="0.2">
      <c r="A251" s="101"/>
      <c r="B251" s="101"/>
      <c r="C251" s="52">
        <v>444300</v>
      </c>
      <c r="D251" s="19"/>
      <c r="E251" s="19"/>
      <c r="F251" s="19"/>
      <c r="G251" s="19"/>
      <c r="H251" s="20"/>
      <c r="I251" s="20"/>
      <c r="J251" s="19"/>
      <c r="K251" s="19"/>
      <c r="L251" s="19"/>
      <c r="M251" s="19"/>
      <c r="N251" s="19"/>
      <c r="O251" s="19"/>
      <c r="P251" s="19"/>
      <c r="Q251" s="9">
        <v>50988.37</v>
      </c>
      <c r="R251" s="21"/>
    </row>
    <row r="252" spans="1:18" ht="36" customHeight="1" x14ac:dyDescent="0.2">
      <c r="A252" s="101"/>
      <c r="B252" s="101"/>
      <c r="C252" s="63" t="s">
        <v>122</v>
      </c>
      <c r="D252" s="64"/>
      <c r="E252" s="64">
        <f>SUM(E249:E251)</f>
        <v>2875820.03</v>
      </c>
      <c r="F252" s="64"/>
      <c r="G252" s="64"/>
      <c r="H252" s="66"/>
      <c r="I252" s="66"/>
      <c r="J252" s="64"/>
      <c r="K252" s="64"/>
      <c r="L252" s="64"/>
      <c r="M252" s="64"/>
      <c r="N252" s="64"/>
      <c r="O252" s="64"/>
      <c r="P252" s="64"/>
      <c r="Q252" s="64">
        <f>SUM(Q250:Q251)</f>
        <v>2875820.0300000003</v>
      </c>
      <c r="R252" s="68">
        <f t="shared" si="51"/>
        <v>-4.6566128730773926E-10</v>
      </c>
    </row>
    <row r="253" spans="1:18" ht="22.5" x14ac:dyDescent="0.2">
      <c r="A253" s="101"/>
      <c r="B253" s="101"/>
      <c r="C253" s="63" t="s">
        <v>48</v>
      </c>
      <c r="D253" s="64">
        <v>0</v>
      </c>
      <c r="E253" s="64">
        <f>SUM(E242+E248+E252)</f>
        <v>181033647.44</v>
      </c>
      <c r="F253" s="64">
        <v>11120425.68</v>
      </c>
      <c r="G253" s="64">
        <v>5479115.9400000004</v>
      </c>
      <c r="H253" s="66">
        <f>SUM(H248)</f>
        <v>3324563.47</v>
      </c>
      <c r="I253" s="66">
        <f>SUM(I248)</f>
        <v>6002476.5099999998</v>
      </c>
      <c r="J253" s="64">
        <f>SUM(J248)</f>
        <v>5639091.2800000003</v>
      </c>
      <c r="K253" s="64">
        <f>SUM(K242+K248)</f>
        <v>41003127.899999999</v>
      </c>
      <c r="L253" s="64">
        <f t="shared" ref="L253" si="88">SUM(L248)</f>
        <v>5015636.72</v>
      </c>
      <c r="M253" s="64">
        <f>SUM(M242+M248)</f>
        <v>8711760.7199999988</v>
      </c>
      <c r="N253" s="64">
        <f>SUM(N242+N248)</f>
        <v>5367979.68</v>
      </c>
      <c r="O253" s="64">
        <f>SUM(O242+O248)</f>
        <v>27713782.84</v>
      </c>
      <c r="P253" s="64">
        <f>SUM(P242+P248+P252)</f>
        <v>23937239.800000001</v>
      </c>
      <c r="Q253" s="64">
        <f>SUM(Q242+Q248+Q252)</f>
        <v>18132685.990000002</v>
      </c>
      <c r="R253" s="68"/>
    </row>
    <row r="254" spans="1:18" x14ac:dyDescent="0.2">
      <c r="A254" s="101"/>
      <c r="B254" s="101"/>
      <c r="C254" s="8" t="s">
        <v>49</v>
      </c>
      <c r="D254" s="19">
        <v>0</v>
      </c>
      <c r="E254" s="30">
        <v>255206900</v>
      </c>
      <c r="F254" s="19"/>
      <c r="G254" s="19"/>
      <c r="H254" s="20"/>
      <c r="I254" s="20"/>
      <c r="J254" s="19"/>
      <c r="K254" s="19"/>
      <c r="L254" s="19"/>
      <c r="M254" s="19"/>
      <c r="N254" s="19"/>
      <c r="O254" s="19"/>
      <c r="P254" s="19"/>
      <c r="Q254" s="19"/>
      <c r="R254" s="21"/>
    </row>
    <row r="255" spans="1:18" x14ac:dyDescent="0.2">
      <c r="A255" s="101"/>
      <c r="B255" s="101"/>
      <c r="C255" s="8">
        <v>512200</v>
      </c>
      <c r="D255" s="19"/>
      <c r="E255" s="19"/>
      <c r="F255" s="19"/>
      <c r="G255" s="19"/>
      <c r="H255" s="20"/>
      <c r="I255" s="20"/>
      <c r="J255" s="19"/>
      <c r="K255" s="19"/>
      <c r="L255" s="19"/>
      <c r="M255" s="19"/>
      <c r="N255" s="18">
        <v>22695570.809999999</v>
      </c>
      <c r="O255" s="19"/>
      <c r="P255" s="9">
        <v>169267917.77000001</v>
      </c>
      <c r="Q255" s="9">
        <v>53168619.539999999</v>
      </c>
      <c r="R255" s="21"/>
    </row>
    <row r="256" spans="1:18" ht="34.5" customHeight="1" x14ac:dyDescent="0.2">
      <c r="A256" s="101"/>
      <c r="B256" s="101"/>
      <c r="C256" s="63" t="s">
        <v>51</v>
      </c>
      <c r="D256" s="64"/>
      <c r="E256" s="64">
        <f>SUM(E254:E255)</f>
        <v>255206900</v>
      </c>
      <c r="F256" s="64"/>
      <c r="G256" s="64"/>
      <c r="H256" s="66"/>
      <c r="I256" s="66"/>
      <c r="J256" s="64"/>
      <c r="K256" s="64"/>
      <c r="L256" s="64"/>
      <c r="M256" s="64"/>
      <c r="N256" s="64">
        <f>SUM(N255)</f>
        <v>22695570.809999999</v>
      </c>
      <c r="O256" s="64"/>
      <c r="P256" s="64">
        <f>SUM(P255)</f>
        <v>169267917.77000001</v>
      </c>
      <c r="Q256" s="64">
        <f>SUM(Q254:Q255)</f>
        <v>53168619.539999999</v>
      </c>
      <c r="R256" s="68">
        <f t="shared" si="51"/>
        <v>10074791.879999988</v>
      </c>
    </row>
    <row r="257" spans="1:18" x14ac:dyDescent="0.2">
      <c r="A257" s="101"/>
      <c r="B257" s="101"/>
      <c r="C257" s="8" t="s">
        <v>52</v>
      </c>
      <c r="D257" s="9">
        <v>0</v>
      </c>
      <c r="E257" s="9">
        <v>450429384.88</v>
      </c>
      <c r="F257" s="10"/>
      <c r="G257" s="10"/>
      <c r="H257" s="11"/>
      <c r="I257" s="11"/>
      <c r="J257" s="9"/>
      <c r="K257" s="10"/>
      <c r="L257" s="10"/>
      <c r="M257" s="10"/>
      <c r="N257" s="9"/>
      <c r="O257" s="10"/>
      <c r="P257" s="9"/>
      <c r="Q257" s="9"/>
      <c r="R257" s="10"/>
    </row>
    <row r="258" spans="1:18" x14ac:dyDescent="0.2">
      <c r="A258" s="101"/>
      <c r="B258" s="101"/>
      <c r="C258" s="8">
        <v>515100</v>
      </c>
      <c r="D258" s="9"/>
      <c r="E258" s="9"/>
      <c r="F258" s="10"/>
      <c r="G258" s="10"/>
      <c r="H258" s="11">
        <v>10504746</v>
      </c>
      <c r="I258" s="11">
        <v>167983988.44999999</v>
      </c>
      <c r="J258" s="9">
        <v>10494468</v>
      </c>
      <c r="K258" s="9">
        <v>42998903.270000003</v>
      </c>
      <c r="L258" s="10"/>
      <c r="M258" s="9">
        <v>49603404.369999997</v>
      </c>
      <c r="N258" s="9">
        <v>71515037.010000005</v>
      </c>
      <c r="O258" s="9">
        <v>5259186</v>
      </c>
      <c r="P258" s="9">
        <v>32415586.32</v>
      </c>
      <c r="Q258" s="9">
        <v>58070233.939999998</v>
      </c>
      <c r="R258" s="10"/>
    </row>
    <row r="259" spans="1:18" ht="22.5" x14ac:dyDescent="0.2">
      <c r="A259" s="101"/>
      <c r="B259" s="101"/>
      <c r="C259" s="63" t="s">
        <v>54</v>
      </c>
      <c r="D259" s="64">
        <v>0</v>
      </c>
      <c r="E259" s="64">
        <f>SUM(E257:E258)</f>
        <v>450429384.88</v>
      </c>
      <c r="F259" s="65"/>
      <c r="G259" s="65"/>
      <c r="H259" s="66">
        <f>SUM(H258)</f>
        <v>10504746</v>
      </c>
      <c r="I259" s="66">
        <f>SUM(I258)</f>
        <v>167983988.44999999</v>
      </c>
      <c r="J259" s="64">
        <f>SUM(J258)</f>
        <v>10494468</v>
      </c>
      <c r="K259" s="64">
        <f>SUM(K258)</f>
        <v>42998903.270000003</v>
      </c>
      <c r="L259" s="67"/>
      <c r="M259" s="64">
        <f>SUM(M258)</f>
        <v>49603404.369999997</v>
      </c>
      <c r="N259" s="64">
        <f>SUM(N258)</f>
        <v>71515037.010000005</v>
      </c>
      <c r="O259" s="64">
        <f t="shared" ref="O259:Q259" si="89">SUM(O258)</f>
        <v>5259186</v>
      </c>
      <c r="P259" s="64">
        <f>SUM(P258)</f>
        <v>32415586.32</v>
      </c>
      <c r="Q259" s="64">
        <f t="shared" si="89"/>
        <v>58070233.939999998</v>
      </c>
      <c r="R259" s="68">
        <f t="shared" si="51"/>
        <v>1583831.5199999884</v>
      </c>
    </row>
    <row r="260" spans="1:18" ht="34.5" customHeight="1" x14ac:dyDescent="0.2">
      <c r="A260" s="101"/>
      <c r="B260" s="101"/>
      <c r="C260" s="63" t="s">
        <v>55</v>
      </c>
      <c r="D260" s="64">
        <v>0</v>
      </c>
      <c r="E260" s="64">
        <f>SUM(E256+E259)</f>
        <v>705636284.88</v>
      </c>
      <c r="F260" s="65"/>
      <c r="G260" s="65"/>
      <c r="H260" s="66">
        <f>SUM(H259)</f>
        <v>10504746</v>
      </c>
      <c r="I260" s="66">
        <f>SUM(I259)</f>
        <v>167983988.44999999</v>
      </c>
      <c r="J260" s="64">
        <f t="shared" ref="J260:M260" si="90">SUM(J259)</f>
        <v>10494468</v>
      </c>
      <c r="K260" s="66">
        <f t="shared" si="90"/>
        <v>42998903.270000003</v>
      </c>
      <c r="L260" s="66"/>
      <c r="M260" s="66">
        <f t="shared" si="90"/>
        <v>49603404.369999997</v>
      </c>
      <c r="N260" s="64">
        <f>SUM(N256+N259)</f>
        <v>94210607.820000008</v>
      </c>
      <c r="O260" s="64">
        <f t="shared" ref="O260:Q260" si="91">SUM(O256+O259)</f>
        <v>5259186</v>
      </c>
      <c r="P260" s="64">
        <f>SUM(P256+P259)</f>
        <v>201683504.09</v>
      </c>
      <c r="Q260" s="64">
        <f t="shared" si="91"/>
        <v>111238853.47999999</v>
      </c>
      <c r="R260" s="68"/>
    </row>
    <row r="261" spans="1:18" x14ac:dyDescent="0.2">
      <c r="A261" s="101"/>
      <c r="B261" s="100" t="s">
        <v>111</v>
      </c>
      <c r="C261" s="100"/>
      <c r="D261" s="77">
        <v>0</v>
      </c>
      <c r="E261" s="77">
        <f>SUM(E253+E260)</f>
        <v>886669932.31999993</v>
      </c>
      <c r="F261" s="77">
        <v>11120425.68</v>
      </c>
      <c r="G261" s="77">
        <v>5479115.9400000004</v>
      </c>
      <c r="H261" s="78">
        <f t="shared" ref="H261:Q261" si="92">SUM(H253+H260)</f>
        <v>13829309.470000001</v>
      </c>
      <c r="I261" s="77">
        <f t="shared" si="92"/>
        <v>173986464.95999998</v>
      </c>
      <c r="J261" s="77">
        <f t="shared" si="92"/>
        <v>16133559.280000001</v>
      </c>
      <c r="K261" s="77">
        <f t="shared" si="92"/>
        <v>84002031.170000002</v>
      </c>
      <c r="L261" s="77">
        <f t="shared" si="92"/>
        <v>5015636.72</v>
      </c>
      <c r="M261" s="77">
        <f t="shared" si="92"/>
        <v>58315165.089999996</v>
      </c>
      <c r="N261" s="77">
        <f t="shared" si="92"/>
        <v>99578587.5</v>
      </c>
      <c r="O261" s="77">
        <f t="shared" si="92"/>
        <v>32972968.84</v>
      </c>
      <c r="P261" s="77">
        <f t="shared" si="92"/>
        <v>225620743.89000002</v>
      </c>
      <c r="Q261" s="77">
        <f t="shared" si="92"/>
        <v>129371539.47</v>
      </c>
      <c r="R261" s="80"/>
    </row>
    <row r="262" spans="1:18" x14ac:dyDescent="0.2">
      <c r="A262" s="98" t="s">
        <v>5</v>
      </c>
      <c r="B262" s="98"/>
      <c r="C262" s="98"/>
      <c r="D262" s="47">
        <v>0</v>
      </c>
      <c r="E262" s="47">
        <f>SUM(E261)</f>
        <v>886669932.31999993</v>
      </c>
      <c r="F262" s="47">
        <v>11120425.68</v>
      </c>
      <c r="G262" s="47">
        <v>5479115.9400000004</v>
      </c>
      <c r="H262" s="48">
        <f t="shared" ref="H262:Q262" si="93">SUM(H261)</f>
        <v>13829309.470000001</v>
      </c>
      <c r="I262" s="48">
        <f t="shared" si="93"/>
        <v>173986464.95999998</v>
      </c>
      <c r="J262" s="47">
        <f t="shared" si="93"/>
        <v>16133559.280000001</v>
      </c>
      <c r="K262" s="48">
        <f t="shared" si="93"/>
        <v>84002031.170000002</v>
      </c>
      <c r="L262" s="48">
        <f t="shared" si="93"/>
        <v>5015636.72</v>
      </c>
      <c r="M262" s="48">
        <f t="shared" si="93"/>
        <v>58315165.089999996</v>
      </c>
      <c r="N262" s="47">
        <f t="shared" si="93"/>
        <v>99578587.5</v>
      </c>
      <c r="O262" s="47">
        <f t="shared" si="93"/>
        <v>32972968.84</v>
      </c>
      <c r="P262" s="47">
        <f t="shared" si="93"/>
        <v>225620743.89000002</v>
      </c>
      <c r="Q262" s="47">
        <f t="shared" si="93"/>
        <v>129371539.47</v>
      </c>
      <c r="R262" s="51">
        <f t="shared" ref="R262:R269" si="94">SUM(E262-F262-G262-H262-I262-J262-K262-L262-M262-N262-O262-P262-Q262)</f>
        <v>31244384.310000062</v>
      </c>
    </row>
    <row r="263" spans="1:18" x14ac:dyDescent="0.2">
      <c r="A263" s="93" t="s">
        <v>6</v>
      </c>
      <c r="B263" s="93" t="s">
        <v>65</v>
      </c>
      <c r="C263" s="8" t="s">
        <v>33</v>
      </c>
      <c r="D263" s="9">
        <v>0</v>
      </c>
      <c r="E263" s="9">
        <v>1156544.95</v>
      </c>
      <c r="F263" s="10"/>
      <c r="G263" s="10"/>
      <c r="H263" s="11"/>
      <c r="I263" s="11"/>
      <c r="J263" s="9"/>
      <c r="K263" s="10"/>
      <c r="L263" s="10"/>
      <c r="M263" s="10"/>
      <c r="N263" s="9"/>
      <c r="O263" s="10"/>
      <c r="P263" s="9"/>
      <c r="Q263" s="9"/>
      <c r="R263" s="10"/>
    </row>
    <row r="264" spans="1:18" x14ac:dyDescent="0.2">
      <c r="A264" s="93"/>
      <c r="B264" s="93"/>
      <c r="C264" s="8">
        <v>423500</v>
      </c>
      <c r="D264" s="9"/>
      <c r="E264" s="9"/>
      <c r="F264" s="10"/>
      <c r="G264" s="10"/>
      <c r="H264" s="11"/>
      <c r="I264" s="11"/>
      <c r="J264" s="9"/>
      <c r="K264" s="10"/>
      <c r="L264" s="10"/>
      <c r="M264" s="10"/>
      <c r="N264" s="9">
        <v>990000</v>
      </c>
      <c r="O264" s="10"/>
      <c r="P264" s="9"/>
      <c r="Q264" s="9">
        <v>166544.95000000001</v>
      </c>
      <c r="R264" s="10"/>
    </row>
    <row r="265" spans="1:18" ht="34.5" customHeight="1" x14ac:dyDescent="0.2">
      <c r="A265" s="93"/>
      <c r="B265" s="93"/>
      <c r="C265" s="63" t="s">
        <v>40</v>
      </c>
      <c r="D265" s="64">
        <v>0</v>
      </c>
      <c r="E265" s="64">
        <f>SUM(E263:E264)</f>
        <v>1156544.95</v>
      </c>
      <c r="F265" s="65"/>
      <c r="G265" s="65"/>
      <c r="H265" s="69"/>
      <c r="I265" s="69"/>
      <c r="J265" s="70"/>
      <c r="K265" s="65"/>
      <c r="L265" s="65"/>
      <c r="M265" s="65"/>
      <c r="N265" s="64">
        <f>SUM(N264)</f>
        <v>990000</v>
      </c>
      <c r="O265" s="64"/>
      <c r="P265" s="64"/>
      <c r="Q265" s="64">
        <f t="shared" ref="Q265:Q266" si="95">SUM(Q264)</f>
        <v>166544.95000000001</v>
      </c>
      <c r="R265" s="68">
        <f t="shared" si="94"/>
        <v>-5.8207660913467407E-11</v>
      </c>
    </row>
    <row r="266" spans="1:18" ht="34.5" customHeight="1" x14ac:dyDescent="0.2">
      <c r="A266" s="93"/>
      <c r="B266" s="93"/>
      <c r="C266" s="63" t="s">
        <v>48</v>
      </c>
      <c r="D266" s="64">
        <v>0</v>
      </c>
      <c r="E266" s="64">
        <f>SUM(E265)</f>
        <v>1156544.95</v>
      </c>
      <c r="F266" s="65"/>
      <c r="G266" s="65"/>
      <c r="H266" s="69"/>
      <c r="I266" s="69"/>
      <c r="J266" s="70"/>
      <c r="K266" s="65"/>
      <c r="L266" s="65"/>
      <c r="M266" s="65"/>
      <c r="N266" s="64">
        <f>SUM(N265)</f>
        <v>990000</v>
      </c>
      <c r="O266" s="64"/>
      <c r="P266" s="64"/>
      <c r="Q266" s="64">
        <f t="shared" si="95"/>
        <v>166544.95000000001</v>
      </c>
      <c r="R266" s="68"/>
    </row>
    <row r="267" spans="1:18" x14ac:dyDescent="0.2">
      <c r="A267" s="93"/>
      <c r="B267" s="99" t="s">
        <v>69</v>
      </c>
      <c r="C267" s="99"/>
      <c r="D267" s="14">
        <v>0</v>
      </c>
      <c r="E267" s="14">
        <f>SUM(E266)</f>
        <v>1156544.95</v>
      </c>
      <c r="F267" s="35"/>
      <c r="G267" s="35"/>
      <c r="H267" s="36"/>
      <c r="I267" s="36"/>
      <c r="J267" s="37"/>
      <c r="K267" s="35"/>
      <c r="L267" s="35"/>
      <c r="M267" s="35"/>
      <c r="N267" s="14">
        <f>SUM(N266)</f>
        <v>990000</v>
      </c>
      <c r="O267" s="14"/>
      <c r="P267" s="14"/>
      <c r="Q267" s="14">
        <f>SUM(Q266)</f>
        <v>166544.95000000001</v>
      </c>
      <c r="R267" s="21">
        <f>SUM(E267-F267-G267-H267-I267-J267-K267-L267-M267-N267-O267-P267-Q267)</f>
        <v>-5.8207660913467407E-11</v>
      </c>
    </row>
    <row r="268" spans="1:18" x14ac:dyDescent="0.2">
      <c r="A268" s="98" t="s">
        <v>7</v>
      </c>
      <c r="B268" s="98"/>
      <c r="C268" s="98"/>
      <c r="D268" s="47">
        <v>0</v>
      </c>
      <c r="E268" s="47">
        <f>SUM(E267)</f>
        <v>1156544.95</v>
      </c>
      <c r="F268" s="54"/>
      <c r="G268" s="54"/>
      <c r="H268" s="55"/>
      <c r="I268" s="55"/>
      <c r="J268" s="50"/>
      <c r="K268" s="54"/>
      <c r="L268" s="54"/>
      <c r="M268" s="54"/>
      <c r="N268" s="47">
        <f>SUM(N267)</f>
        <v>990000</v>
      </c>
      <c r="O268" s="47"/>
      <c r="P268" s="47"/>
      <c r="Q268" s="47">
        <f>SUM(Q267)</f>
        <v>166544.95000000001</v>
      </c>
      <c r="R268" s="51">
        <f>SUM(E268-F268-G268-H268-I268-J268-K268-L268-M268-N268-O268-P268-Q268)</f>
        <v>-5.8207660913467407E-11</v>
      </c>
    </row>
    <row r="269" spans="1:18" x14ac:dyDescent="0.2">
      <c r="A269" s="102" t="s">
        <v>133</v>
      </c>
      <c r="B269" s="102"/>
      <c r="C269" s="102"/>
      <c r="D269" s="27">
        <v>16578611000</v>
      </c>
      <c r="E269" s="27">
        <f>SUM(E212+E238+E262+E268)</f>
        <v>16973692235.25</v>
      </c>
      <c r="F269" s="27">
        <f t="shared" ref="F269:M269" si="96">SUM(F212+F238+F262+F268)</f>
        <v>3133794083.6799998</v>
      </c>
      <c r="G269" s="27">
        <f t="shared" si="96"/>
        <v>947443173</v>
      </c>
      <c r="H269" s="27">
        <f t="shared" si="96"/>
        <v>683117407.46999991</v>
      </c>
      <c r="I269" s="27">
        <f t="shared" si="96"/>
        <v>1084065443.1099999</v>
      </c>
      <c r="J269" s="27">
        <f t="shared" si="96"/>
        <v>2352135481.3000007</v>
      </c>
      <c r="K269" s="27">
        <f t="shared" si="96"/>
        <v>711407577.79999995</v>
      </c>
      <c r="L269" s="27">
        <f t="shared" si="96"/>
        <v>595447043.12000012</v>
      </c>
      <c r="M269" s="27">
        <f t="shared" si="96"/>
        <v>226600230.59</v>
      </c>
      <c r="N269" s="27">
        <f>SUM(N212+N238+N262+N268)</f>
        <v>354075418.68000001</v>
      </c>
      <c r="O269" s="27">
        <f>SUM(O212+O238+O262+O268)</f>
        <v>1570925755.7899997</v>
      </c>
      <c r="P269" s="27">
        <f>SUM(P212+P238+P262+P268)</f>
        <v>4134972263.5799999</v>
      </c>
      <c r="Q269" s="27">
        <f>SUM(Q212+Q238+Q262+Q268)</f>
        <v>1134531794.75</v>
      </c>
      <c r="R269" s="28">
        <f t="shared" si="94"/>
        <v>45176562.379998207</v>
      </c>
    </row>
    <row r="271" spans="1:18" x14ac:dyDescent="0.2">
      <c r="A271" s="97"/>
    </row>
    <row r="272" spans="1:18" x14ac:dyDescent="0.2">
      <c r="A272" s="97"/>
    </row>
    <row r="273" ht="18" customHeight="1" x14ac:dyDescent="0.2"/>
  </sheetData>
  <mergeCells count="38">
    <mergeCell ref="A238:C238"/>
    <mergeCell ref="A213:A227"/>
    <mergeCell ref="B227:C227"/>
    <mergeCell ref="B261:C261"/>
    <mergeCell ref="A212:C212"/>
    <mergeCell ref="B239:B260"/>
    <mergeCell ref="A239:A261"/>
    <mergeCell ref="B213:B226"/>
    <mergeCell ref="A271:A272"/>
    <mergeCell ref="A262:C262"/>
    <mergeCell ref="A263:A267"/>
    <mergeCell ref="B263:B266"/>
    <mergeCell ref="B267:C267"/>
    <mergeCell ref="A268:C268"/>
    <mergeCell ref="A269:C269"/>
    <mergeCell ref="B228:B236"/>
    <mergeCell ref="A228:A236"/>
    <mergeCell ref="B237:C237"/>
    <mergeCell ref="B70:C70"/>
    <mergeCell ref="B112:C112"/>
    <mergeCell ref="B117:C117"/>
    <mergeCell ref="B122:C122"/>
    <mergeCell ref="B127:C127"/>
    <mergeCell ref="B132:C132"/>
    <mergeCell ref="B141:C141"/>
    <mergeCell ref="B146:C146"/>
    <mergeCell ref="B151:C151"/>
    <mergeCell ref="B156:C156"/>
    <mergeCell ref="B161:C161"/>
    <mergeCell ref="B175:C175"/>
    <mergeCell ref="B136:C136"/>
    <mergeCell ref="B211:C211"/>
    <mergeCell ref="A2:R2"/>
    <mergeCell ref="B180:C180"/>
    <mergeCell ref="B185:C185"/>
    <mergeCell ref="B190:C190"/>
    <mergeCell ref="B195:C195"/>
    <mergeCell ref="B205:C205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2025-03-10T09:04:31Z</dcterms:created>
  <dcterms:modified xsi:type="dcterms:W3CDTF">2026-04-03T07:19:01Z</dcterms:modified>
</cp:coreProperties>
</file>